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Лист1" sheetId="4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1" i="4" l="1"/>
  <c r="G273" i="4"/>
  <c r="G368" i="4"/>
  <c r="G326" i="4"/>
  <c r="G337" i="4"/>
  <c r="G356" i="4"/>
  <c r="G414" i="4"/>
  <c r="G390" i="4"/>
  <c r="G361" i="4"/>
  <c r="G327" i="4"/>
  <c r="G322" i="4"/>
  <c r="G311" i="4"/>
  <c r="G305" i="4"/>
  <c r="G279" i="4"/>
  <c r="G272" i="4"/>
  <c r="G52" i="4"/>
  <c r="G133" i="4"/>
  <c r="G132" i="4"/>
  <c r="L46" i="4"/>
  <c r="J26" i="4"/>
  <c r="L26" i="4" s="1"/>
  <c r="J25" i="4"/>
  <c r="L25" i="4" s="1"/>
  <c r="J24" i="4"/>
  <c r="L24" i="4" s="1"/>
  <c r="J23" i="4"/>
  <c r="L23" i="4" s="1"/>
  <c r="J41" i="4"/>
  <c r="J19" i="4"/>
  <c r="L19" i="4" s="1"/>
  <c r="J17" i="4"/>
  <c r="L17" i="4" s="1"/>
  <c r="J16" i="4"/>
  <c r="J15" i="4"/>
  <c r="L15" i="4" s="1"/>
  <c r="G422" i="4"/>
  <c r="G412" i="4"/>
  <c r="G411" i="4"/>
  <c r="G410" i="4"/>
  <c r="G318" i="4"/>
  <c r="G278" i="4"/>
  <c r="G280" i="4"/>
  <c r="L35" i="4"/>
  <c r="L37" i="4"/>
  <c r="L36" i="4"/>
  <c r="G430" i="4"/>
  <c r="G429" i="4"/>
  <c r="L33" i="4"/>
  <c r="L30" i="4"/>
  <c r="L31" i="4"/>
  <c r="L32" i="4"/>
  <c r="L28" i="4"/>
  <c r="L27" i="4"/>
  <c r="L22" i="4"/>
  <c r="L21" i="4"/>
  <c r="L20" i="4"/>
  <c r="L18" i="4"/>
  <c r="L16" i="4"/>
  <c r="G222" i="4"/>
  <c r="G223" i="4"/>
  <c r="G21" i="4"/>
  <c r="G20" i="4"/>
  <c r="G206" i="4"/>
  <c r="G205" i="4"/>
  <c r="G207" i="4"/>
  <c r="G396" i="4"/>
  <c r="G379" i="4"/>
  <c r="G378" i="4"/>
  <c r="G377" i="4"/>
  <c r="G431" i="4"/>
  <c r="G428" i="4"/>
  <c r="G391" i="4"/>
  <c r="G389" i="4" s="1"/>
  <c r="G406" i="4"/>
  <c r="G209" i="4"/>
  <c r="G208" i="4"/>
  <c r="G330" i="4"/>
  <c r="G300" i="4"/>
  <c r="G147" i="4"/>
  <c r="G83" i="4"/>
  <c r="G46" i="4"/>
  <c r="G36" i="4"/>
  <c r="G306" i="4"/>
  <c r="G304" i="4" s="1"/>
  <c r="G313" i="4"/>
  <c r="G435" i="4"/>
  <c r="G434" i="4" s="1"/>
  <c r="G433" i="4"/>
  <c r="G432" i="4" s="1"/>
  <c r="G425" i="4"/>
  <c r="G424" i="4" s="1"/>
  <c r="G423" i="4"/>
  <c r="G421" i="4"/>
  <c r="G420" i="4"/>
  <c r="G418" i="4"/>
  <c r="G417" i="4" s="1"/>
  <c r="G415" i="4"/>
  <c r="G413" i="4" s="1"/>
  <c r="G407" i="4"/>
  <c r="G383" i="4"/>
  <c r="G382" i="4"/>
  <c r="G381" i="4"/>
  <c r="G369" i="4"/>
  <c r="G370" i="4"/>
  <c r="G364" i="4"/>
  <c r="G363" i="4"/>
  <c r="G362" i="4"/>
  <c r="G366" i="4"/>
  <c r="G365" i="4" s="1"/>
  <c r="G357" i="4"/>
  <c r="G358" i="4"/>
  <c r="G359" i="4"/>
  <c r="J44" i="4" s="1"/>
  <c r="G353" i="4"/>
  <c r="G352" i="4"/>
  <c r="G351" i="4"/>
  <c r="G348" i="4"/>
  <c r="G347" i="4" s="1"/>
  <c r="G342" i="4"/>
  <c r="G341" i="4" s="1"/>
  <c r="G339" i="4"/>
  <c r="G338" i="4"/>
  <c r="G336" i="4" s="1"/>
  <c r="G331" i="4"/>
  <c r="G328" i="4"/>
  <c r="G324" i="4"/>
  <c r="G323" i="4"/>
  <c r="G321" i="4" s="1"/>
  <c r="G316" i="4"/>
  <c r="G315" i="4" s="1"/>
  <c r="G312" i="4"/>
  <c r="G310" i="4" s="1"/>
  <c r="G298" i="4"/>
  <c r="G297" i="4"/>
  <c r="G217" i="4"/>
  <c r="G149" i="4"/>
  <c r="G148" i="4"/>
  <c r="G119" i="4"/>
  <c r="G293" i="4"/>
  <c r="G294" i="4"/>
  <c r="G292" i="4"/>
  <c r="G289" i="4"/>
  <c r="G288" i="4"/>
  <c r="G286" i="4" s="1"/>
  <c r="G287" i="4"/>
  <c r="G308" i="4"/>
  <c r="G309" i="4"/>
  <c r="G320" i="4"/>
  <c r="G319" i="4"/>
  <c r="G333" i="4"/>
  <c r="G335" i="4"/>
  <c r="G334" i="4"/>
  <c r="G303" i="4"/>
  <c r="G302" i="4"/>
  <c r="G301" i="4"/>
  <c r="G283" i="4"/>
  <c r="G281" i="4" s="1"/>
  <c r="G284" i="4"/>
  <c r="G346" i="4"/>
  <c r="G345" i="4"/>
  <c r="G344" i="4"/>
  <c r="G395" i="4"/>
  <c r="G394" i="4"/>
  <c r="G393" i="4"/>
  <c r="G388" i="4"/>
  <c r="G387" i="4"/>
  <c r="G386" i="4"/>
  <c r="G403" i="4"/>
  <c r="G402" i="4"/>
  <c r="G401" i="4"/>
  <c r="G400" i="4"/>
  <c r="G399" i="4"/>
  <c r="G191" i="4"/>
  <c r="G190" i="4"/>
  <c r="G189" i="4"/>
  <c r="G188" i="4"/>
  <c r="G187" i="4"/>
  <c r="G186" i="4"/>
  <c r="G185" i="4"/>
  <c r="G375" i="4"/>
  <c r="G374" i="4"/>
  <c r="G373" i="4"/>
  <c r="G372" i="4"/>
  <c r="G285" i="4"/>
  <c r="G277" i="4"/>
  <c r="G276" i="4" s="1"/>
  <c r="G275" i="4"/>
  <c r="G274" i="4"/>
  <c r="G213" i="4"/>
  <c r="G212" i="4"/>
  <c r="G123" i="4"/>
  <c r="G161" i="4"/>
  <c r="G193" i="4"/>
  <c r="G156" i="4"/>
  <c r="G155" i="4"/>
  <c r="G154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4" i="4"/>
  <c r="G43" i="4"/>
  <c r="G267" i="4"/>
  <c r="G266" i="4" s="1"/>
  <c r="G265" i="4"/>
  <c r="G264" i="4"/>
  <c r="G263" i="4"/>
  <c r="G260" i="4"/>
  <c r="G259" i="4"/>
  <c r="G258" i="4"/>
  <c r="G256" i="4"/>
  <c r="G255" i="4"/>
  <c r="G254" i="4"/>
  <c r="G251" i="4"/>
  <c r="G250" i="4"/>
  <c r="G249" i="4"/>
  <c r="G247" i="4"/>
  <c r="G246" i="4"/>
  <c r="G245" i="4"/>
  <c r="G243" i="4"/>
  <c r="G242" i="4"/>
  <c r="G241" i="4"/>
  <c r="G240" i="4"/>
  <c r="G238" i="4"/>
  <c r="G237" i="4"/>
  <c r="G236" i="4"/>
  <c r="G234" i="4"/>
  <c r="G233" i="4"/>
  <c r="G232" i="4"/>
  <c r="G231" i="4"/>
  <c r="G230" i="4"/>
  <c r="G367" i="4" l="1"/>
  <c r="G355" i="4"/>
  <c r="G360" i="4"/>
  <c r="J42" i="4"/>
  <c r="J43" i="4"/>
  <c r="J38" i="4"/>
  <c r="G329" i="4"/>
  <c r="G235" i="4"/>
  <c r="G257" i="4"/>
  <c r="G392" i="4"/>
  <c r="G299" i="4"/>
  <c r="G409" i="4"/>
  <c r="G405" i="4"/>
  <c r="G404" i="4" s="1"/>
  <c r="G419" i="4"/>
  <c r="G253" i="4"/>
  <c r="J39" i="4"/>
  <c r="L29" i="4"/>
  <c r="G317" i="4"/>
  <c r="G398" i="4"/>
  <c r="G397" i="4" s="1"/>
  <c r="G204" i="4"/>
  <c r="G248" i="4"/>
  <c r="G229" i="4"/>
  <c r="G239" i="4"/>
  <c r="G244" i="4"/>
  <c r="G262" i="4"/>
  <c r="G261" i="4" s="1"/>
  <c r="G343" i="4"/>
  <c r="G427" i="4"/>
  <c r="G376" i="4"/>
  <c r="J45" i="4" s="1"/>
  <c r="G153" i="4"/>
  <c r="G184" i="4"/>
  <c r="G385" i="4"/>
  <c r="G307" i="4"/>
  <c r="G291" i="4"/>
  <c r="G350" i="4"/>
  <c r="G349" i="4" s="1"/>
  <c r="G380" i="4"/>
  <c r="J40" i="4"/>
  <c r="G332" i="4"/>
  <c r="G296" i="4"/>
  <c r="G95" i="4"/>
  <c r="L34" i="4" s="1"/>
  <c r="G228" i="4"/>
  <c r="G227" i="4"/>
  <c r="G226" i="4"/>
  <c r="G221" i="4"/>
  <c r="G220" i="4"/>
  <c r="G219" i="4"/>
  <c r="G218" i="4"/>
  <c r="G214" i="4"/>
  <c r="G211" i="4"/>
  <c r="G203" i="4"/>
  <c r="G202" i="4"/>
  <c r="G201" i="4"/>
  <c r="G200" i="4"/>
  <c r="G198" i="4"/>
  <c r="G197" i="4"/>
  <c r="G196" i="4"/>
  <c r="G183" i="4"/>
  <c r="G182" i="4"/>
  <c r="G181" i="4"/>
  <c r="G180" i="4"/>
  <c r="G178" i="4"/>
  <c r="G177" i="4"/>
  <c r="G176" i="4"/>
  <c r="G175" i="4"/>
  <c r="G173" i="4"/>
  <c r="G172" i="4"/>
  <c r="G171" i="4"/>
  <c r="G170" i="4"/>
  <c r="G168" i="4"/>
  <c r="G167" i="4"/>
  <c r="G166" i="4"/>
  <c r="G165" i="4"/>
  <c r="G163" i="4"/>
  <c r="G160" i="4"/>
  <c r="G159" i="4"/>
  <c r="G158" i="4"/>
  <c r="G152" i="4"/>
  <c r="G151" i="4"/>
  <c r="G150" i="4"/>
  <c r="G145" i="4"/>
  <c r="G144" i="4"/>
  <c r="G143" i="4"/>
  <c r="G142" i="4"/>
  <c r="G140" i="4"/>
  <c r="G139" i="4"/>
  <c r="G138" i="4"/>
  <c r="G137" i="4"/>
  <c r="G134" i="4"/>
  <c r="G131" i="4" s="1"/>
  <c r="G130" i="4"/>
  <c r="G129" i="4"/>
  <c r="G127" i="4"/>
  <c r="G126" i="4"/>
  <c r="G125" i="4"/>
  <c r="G122" i="4"/>
  <c r="G121" i="4"/>
  <c r="G120" i="4"/>
  <c r="G118" i="4"/>
  <c r="G115" i="4"/>
  <c r="G114" i="4"/>
  <c r="G113" i="4"/>
  <c r="G111" i="4"/>
  <c r="G110" i="4"/>
  <c r="G109" i="4"/>
  <c r="G91" i="4"/>
  <c r="G90" i="4"/>
  <c r="G92" i="4"/>
  <c r="G93" i="4"/>
  <c r="G88" i="4"/>
  <c r="G87" i="4"/>
  <c r="G86" i="4"/>
  <c r="G85" i="4"/>
  <c r="G84" i="4"/>
  <c r="G81" i="4"/>
  <c r="G80" i="4"/>
  <c r="G79" i="4"/>
  <c r="G77" i="4"/>
  <c r="G76" i="4"/>
  <c r="G75" i="4"/>
  <c r="G72" i="4"/>
  <c r="G71" i="4" s="1"/>
  <c r="G70" i="4"/>
  <c r="G69" i="4"/>
  <c r="G68" i="4"/>
  <c r="G66" i="4"/>
  <c r="G65" i="4"/>
  <c r="G64" i="4"/>
  <c r="G63" i="4"/>
  <c r="G61" i="4"/>
  <c r="G60" i="4"/>
  <c r="G59" i="4"/>
  <c r="G57" i="4"/>
  <c r="G56" i="4"/>
  <c r="G55" i="4"/>
  <c r="G54" i="4"/>
  <c r="G53" i="4"/>
  <c r="G50" i="4"/>
  <c r="G49" i="4"/>
  <c r="G48" i="4"/>
  <c r="G47" i="4"/>
  <c r="G44" i="4"/>
  <c r="G42" i="4"/>
  <c r="G41" i="4"/>
  <c r="G40" i="4"/>
  <c r="G38" i="4"/>
  <c r="G37" i="4"/>
  <c r="G34" i="4"/>
  <c r="G33" i="4"/>
  <c r="G32" i="4"/>
  <c r="G28" i="4"/>
  <c r="G29" i="4"/>
  <c r="G30" i="4"/>
  <c r="O39" i="4" l="1"/>
  <c r="G426" i="4"/>
  <c r="G325" i="4"/>
  <c r="G340" i="4"/>
  <c r="G408" i="4"/>
  <c r="G252" i="4"/>
  <c r="G416" i="4"/>
  <c r="G314" i="4"/>
  <c r="G384" i="4"/>
  <c r="G27" i="4"/>
  <c r="G35" i="4"/>
  <c r="G82" i="4"/>
  <c r="G112" i="4"/>
  <c r="G157" i="4"/>
  <c r="G164" i="4"/>
  <c r="G169" i="4"/>
  <c r="G174" i="4"/>
  <c r="G179" i="4"/>
  <c r="G195" i="4"/>
  <c r="G270" i="4"/>
  <c r="G371" i="4"/>
  <c r="G354" i="4" s="1"/>
  <c r="G31" i="4"/>
  <c r="G108" i="4"/>
  <c r="G225" i="4"/>
  <c r="G224" i="4" s="1"/>
  <c r="L14" i="4"/>
  <c r="G141" i="4"/>
  <c r="G39" i="4"/>
  <c r="G45" i="4"/>
  <c r="G51" i="4"/>
  <c r="G62" i="4"/>
  <c r="G67" i="4"/>
  <c r="G74" i="4"/>
  <c r="G146" i="4"/>
  <c r="G136" i="4"/>
  <c r="G216" i="4"/>
  <c r="G215" i="4" s="1"/>
  <c r="G58" i="4"/>
  <c r="G89" i="4"/>
  <c r="G117" i="4"/>
  <c r="G199" i="4"/>
  <c r="G210" i="4"/>
  <c r="G124" i="4"/>
  <c r="G78" i="4"/>
  <c r="G128" i="4"/>
  <c r="G26" i="4"/>
  <c r="G25" i="4"/>
  <c r="G24" i="4"/>
  <c r="G23" i="4"/>
  <c r="G19" i="4"/>
  <c r="G18" i="4"/>
  <c r="G17" i="4"/>
  <c r="G16" i="4"/>
  <c r="G15" i="4"/>
  <c r="G268" i="4" l="1"/>
  <c r="G162" i="4"/>
  <c r="G194" i="4"/>
  <c r="G135" i="4"/>
  <c r="G14" i="4"/>
  <c r="G116" i="4"/>
  <c r="G22" i="4"/>
  <c r="G73" i="4"/>
  <c r="G13" i="4" l="1"/>
  <c r="G12" i="4" s="1"/>
  <c r="G9" i="4" s="1"/>
</calcChain>
</file>

<file path=xl/sharedStrings.xml><?xml version="1.0" encoding="utf-8"?>
<sst xmlns="http://schemas.openxmlformats.org/spreadsheetml/2006/main" count="636" uniqueCount="254">
  <si>
    <t>№ п/п</t>
  </si>
  <si>
    <t>Наименование мероприятия</t>
  </si>
  <si>
    <t>ЯНВАРЬ</t>
  </si>
  <si>
    <t>4.</t>
  </si>
  <si>
    <t>5.</t>
  </si>
  <si>
    <t>8.</t>
  </si>
  <si>
    <t>10.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</si>
  <si>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</si>
  <si>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</si>
  <si>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</si>
  <si>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</si>
  <si>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</si>
  <si>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</si>
  <si>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</si>
  <si>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</si>
  <si>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</si>
  <si>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</si>
  <si>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</si>
  <si>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</t>
  </si>
  <si>
    <t>2.</t>
  </si>
  <si>
    <t>12.</t>
  </si>
  <si>
    <t>17.</t>
  </si>
  <si>
    <t>22.</t>
  </si>
  <si>
    <t>Соревнования по мини-футболу, посвящённые Новогодним праздникам</t>
  </si>
  <si>
    <t>Футбол среди детей летних лагерей и детского футбольного клуба "Перспектива"</t>
  </si>
  <si>
    <t>Первенство Приморского края по волейболу среди юношей и девушек</t>
  </si>
  <si>
    <t>Первенство и Чемпионат Приморского края по Киокусинкай-каратэ-до</t>
  </si>
  <si>
    <t>Соревнования по мини-футболу, посвящённые памяти героев  Даманских событий</t>
  </si>
  <si>
    <t>Соревнования по шахматам, посвящённые Дню пожилого человека</t>
  </si>
  <si>
    <t>Закрытие футбольного сезона</t>
  </si>
  <si>
    <t>6.</t>
  </si>
  <si>
    <t>14.</t>
  </si>
  <si>
    <t>15.</t>
  </si>
  <si>
    <t>16.</t>
  </si>
  <si>
    <t>19.</t>
  </si>
  <si>
    <t>20.</t>
  </si>
  <si>
    <t>21.</t>
  </si>
  <si>
    <t>Турнир по шахматам посвященный Новогодним праздникам</t>
  </si>
  <si>
    <t>Спортивные мероприятия среди лагерей с дневным пребывание</t>
  </si>
  <si>
    <t>Районные мероприятия</t>
  </si>
  <si>
    <t xml:space="preserve">Велогонка ПМР, посвященная Всемирному дню велосипедиста и Дню защиты детей </t>
  </si>
  <si>
    <t>Рождественский турнир по хоккею с шайбой</t>
  </si>
  <si>
    <t>11.</t>
  </si>
  <si>
    <t>Личное открыто первенство по шахматам, посвященное Дню рождения Лучегорска</t>
  </si>
  <si>
    <t>Спортивные соревнования «Веселые старты» среди учащихся 3-4 классов, посвященные Дню рождения Лучегорска</t>
  </si>
  <si>
    <t>Спортивные соревнования «А ну-ка, парни!», посвященные Дню рождения Лучегорска</t>
  </si>
  <si>
    <t>Спортивная игра-викторина по ПДД среди школьников и воспитанников дошкольных учреждений  «Ледовый светофор»</t>
  </si>
  <si>
    <t>Открытое личное первенство по настольному теннису, посвященное Дню рождения Лучегорска</t>
  </si>
  <si>
    <t>ОФП гребля на байдарках, посвященные Дню защитника отечества</t>
  </si>
  <si>
    <t>Открытый хоккейный «Турнир Льва», посвященный событиям на о.Даманский</t>
  </si>
  <si>
    <t>Спортивные соревнования «Веселые старты», посвященные  Дню защиты детей</t>
  </si>
  <si>
    <t>Открытое личное и командное первенство пгт Лучегорск по стрельбе из пневматической винтовки, посвященное событиям на о.Даманский</t>
  </si>
  <si>
    <t>Акция 10 000 шагов к жизни</t>
  </si>
  <si>
    <t xml:space="preserve">Подведение итогов смотра - конкурса  "Лучший спортсмен 2023 года" </t>
  </si>
  <si>
    <t>Конкурс "Здоровому питанию - зеленый свет, приятного аппетита" среди сотрудников муниципальных организаций</t>
  </si>
  <si>
    <t>Соревнования по кантри-кроссу,  посвященные 78- годовщине ВОВ</t>
  </si>
  <si>
    <t>Спортивные  соревнования по гребле на байдарках и каноэ «Открытие сезона"</t>
  </si>
  <si>
    <t>Конкурс «ВПЕРЕД, ЧЕРЛИДЕР!», 
соревнования по мини-футболу, XIII Спартакиада  «Малый Олимп»
среди воспитанников пришкольных лагерей, действующих на территории
пгт Лучегорск, посвященного 
Всемирному Олимпийскому Дню</t>
  </si>
  <si>
    <t xml:space="preserve"> Легкоатлетический кросс «Золотая осень» в День округа</t>
  </si>
  <si>
    <r>
      <t>Спартакиада, посвящённая Дню образования Пожарского МО</t>
    </r>
    <r>
      <rPr>
        <b/>
        <sz val="13"/>
        <rFont val="Times New Roman"/>
        <family val="1"/>
        <charset val="204"/>
      </rPr>
      <t>  </t>
    </r>
  </si>
  <si>
    <t>Открытое личное первенство по настольному теннису среди взрослых</t>
  </si>
  <si>
    <t>Районная «Спортивная эстафета» среди спортивных организаций Пожарского МО, в рамках межведомственной акции «Жизнь без наркотиков»</t>
  </si>
  <si>
    <t>Международный Владивостокский Ледовый марафон</t>
  </si>
  <si>
    <t>Личное открытое первенство пгт Лучегорск по волейболу, посвященное Дню рождения Лучегорска</t>
  </si>
  <si>
    <t>Зимний фестиваль ГТО округа</t>
  </si>
  <si>
    <t>Открытое первенство пгт Лучегорск по картингу, посвященное событиям на о.Даманский</t>
  </si>
  <si>
    <t>Открытое первенство Пожарского МО по шахматам</t>
  </si>
  <si>
    <t>Открытое Первенство Пожарского муниципального округа по самбо среди юношей и девушек</t>
  </si>
  <si>
    <t>Открытое Первенство Пожарского округа по волейболу среди смешанных команд</t>
  </si>
  <si>
    <t>Спартакиада ПМО, посвящённая дню Победы</t>
  </si>
  <si>
    <t>Спартакиада с. губерово, посвящённая дню Победы</t>
  </si>
  <si>
    <t>Летний фестиваль ГТО округа</t>
  </si>
  <si>
    <t>Назначение расходов</t>
  </si>
  <si>
    <t>Губеровская лыжня "лыжня России"</t>
  </si>
  <si>
    <t>цена</t>
  </si>
  <si>
    <t>Диплом</t>
  </si>
  <si>
    <t>Грамота</t>
  </si>
  <si>
    <t>кубок</t>
  </si>
  <si>
    <t>медаль</t>
  </si>
  <si>
    <t>лента</t>
  </si>
  <si>
    <t>стоимость</t>
  </si>
  <si>
    <t>Всего</t>
  </si>
  <si>
    <t>Кубок</t>
  </si>
  <si>
    <t>Медаль</t>
  </si>
  <si>
    <t>Лента</t>
  </si>
  <si>
    <t xml:space="preserve">Пирог </t>
  </si>
  <si>
    <t xml:space="preserve">Листовки с рецептами </t>
  </si>
  <si>
    <t xml:space="preserve">магниты </t>
  </si>
  <si>
    <t xml:space="preserve">сертификат в магазин спортивной одежды </t>
  </si>
  <si>
    <t>3 человека</t>
  </si>
  <si>
    <t>6 человек</t>
  </si>
  <si>
    <t>ВСЕГО</t>
  </si>
  <si>
    <t>Лыжня России в ПМО 2024</t>
  </si>
  <si>
    <t>"Проводы зимы" - спортивные мероприятия</t>
  </si>
  <si>
    <t>сладкие призы (конфеты)</t>
  </si>
  <si>
    <t>Мед.обеспечение</t>
  </si>
  <si>
    <t>Солдатская каша:</t>
  </si>
  <si>
    <t>гречневая крупа</t>
  </si>
  <si>
    <t>Говядина тушеная 338 гр</t>
  </si>
  <si>
    <t>Свинина тушеная 338 гр</t>
  </si>
  <si>
    <t>Масло подсолнечное 0,9 л</t>
  </si>
  <si>
    <t>кубики бульонные</t>
  </si>
  <si>
    <t>Соль 1 кг</t>
  </si>
  <si>
    <t>Лук, кг</t>
  </si>
  <si>
    <t>Сахар-песок, кг</t>
  </si>
  <si>
    <t>Чай черный 100 гр, пачка</t>
  </si>
  <si>
    <t>Хлеб 500 гр, булка</t>
  </si>
  <si>
    <t>Тарелки пластиковые, шт.</t>
  </si>
  <si>
    <t>Стаканы пластиковые 0,3 мл., шт</t>
  </si>
  <si>
    <t xml:space="preserve">Пули пневматические Бета </t>
  </si>
  <si>
    <t>суточные</t>
  </si>
  <si>
    <t xml:space="preserve">Первенство Дальневосточного федерального округа по лыжным гонкам среди спортсменов-любителей среднего и старшего возраста в г. Арсеньев (2 человека)
</t>
  </si>
  <si>
    <t>Участие в зимнем краевом фестивале ГТО в г. Владивосток (10 человек)</t>
  </si>
  <si>
    <t>Суточные</t>
  </si>
  <si>
    <t>стартовый взнос</t>
  </si>
  <si>
    <t>страховка</t>
  </si>
  <si>
    <t>питание</t>
  </si>
  <si>
    <t>Физкультурное мероприятие по легкой атлетике LEO.RUN с. Барабаш (7 человек)</t>
  </si>
  <si>
    <t>судейство (4 человека: 2 -главных судьи и 2 - помощника)</t>
  </si>
  <si>
    <t>проезд ж/д</t>
  </si>
  <si>
    <t>Международные игры Дети Приморья в г. Владивосток (44 человека)</t>
  </si>
  <si>
    <t>проезд ж/д (взрослый)</t>
  </si>
  <si>
    <t>проезд ж/д (детский)</t>
  </si>
  <si>
    <t>"Мы выбираем ГТО" среди семейных команд ПМО</t>
  </si>
  <si>
    <t>призы памятные</t>
  </si>
  <si>
    <t xml:space="preserve">Краевой фестиваль "Мы выбираем ГТО" среди семейных команд в г. Владивосток (3 человека) </t>
  </si>
  <si>
    <t>проживание</t>
  </si>
  <si>
    <t>проезд автобус</t>
  </si>
  <si>
    <t>Чемпионат и Первенство Приморского края по кроссу среди лыжников-гонщиков в с. Калиновка (5 человек)</t>
  </si>
  <si>
    <t>Спартакиада пенсионеров Приморского края в г. Арсеньев (9 человек)</t>
  </si>
  <si>
    <t>краевой фестиваль Приморского края в рамках Межрегионального II Открытого Кубка Дальнего Востока "Игры ГТО" в г. Владивосток (30 человек)</t>
  </si>
  <si>
    <t>мед. Осмотр</t>
  </si>
  <si>
    <t>Кравеые финальные соревнования школьников "Президентские состязания" в г. Уссурийск (14 человек)</t>
  </si>
  <si>
    <t xml:space="preserve"> </t>
  </si>
  <si>
    <t>Краевые финальные соревнования юных хоккеистов «Золотая шайба» 2007-2008 г.р. (г. Уссурийск) (11 человек)</t>
  </si>
  <si>
    <t>Краевые финальные соревнования юных хоккеистов «Золотая шайба» 2009-2010 г.р. (с. Чугуевка) (14 человек)</t>
  </si>
  <si>
    <t>Краевые финальные соревнования юных хоккеистов «Золотая шайба» 2011-2012 г.р. (г. Уссурийск) (12 человек)</t>
  </si>
  <si>
    <t>кол-во шт., дней</t>
  </si>
  <si>
    <t>кол-во участников, на которых распространяются расходы</t>
  </si>
  <si>
    <t>48 (6 команд по 8 человек)</t>
  </si>
  <si>
    <t>45 (3 команды по 15 человек)</t>
  </si>
  <si>
    <t>24 (3 команды по 8 человек)</t>
  </si>
  <si>
    <t>15 (3 команды по 5 человек)</t>
  </si>
  <si>
    <t>30 (3 команды по 10 человек)</t>
  </si>
  <si>
    <t>16 человек (4 ступени по 3 места)</t>
  </si>
  <si>
    <t>100 человек</t>
  </si>
  <si>
    <t>33 (3 команды  по 11 человек)</t>
  </si>
  <si>
    <t>30 (3 команды  по 10 человек)</t>
  </si>
  <si>
    <t>26 (2 дистанции по 4 призера: мужчина, женщина, мальчик, девочка)</t>
  </si>
  <si>
    <t>18 (по 3 места в 6 дисциплинах)</t>
  </si>
  <si>
    <t>39 (10 классов по 3 места (личники) и 3 класса по 3 места (команды)</t>
  </si>
  <si>
    <t>200 человек</t>
  </si>
  <si>
    <t>12 ( по 3 места на 2 дистанции среди мужчин. Женщин, мальчиков, девочек)</t>
  </si>
  <si>
    <t>30 (6 команд по 3 человека и 12 личников)</t>
  </si>
  <si>
    <t>18 (3 команды по 6 человек)</t>
  </si>
  <si>
    <t>30 участников (15 победителей)</t>
  </si>
  <si>
    <t>диплом</t>
  </si>
  <si>
    <t>30 (3 места (мальчик, девочка) в 4 видах состязаний и 4 помощника)</t>
  </si>
  <si>
    <t>60 участников</t>
  </si>
  <si>
    <t>30 участников (15 победителей в 5 видах состязаний)</t>
  </si>
  <si>
    <t>21 победитель, 50 участников.</t>
  </si>
  <si>
    <t>12 (6 команд (мальчики, девочки) по 2 человека)</t>
  </si>
  <si>
    <t>15 участников из них 9 (3 команды по 3 человек (мама, папа и ребенок) победители</t>
  </si>
  <si>
    <t xml:space="preserve">50 участников </t>
  </si>
  <si>
    <t>6 победителей</t>
  </si>
  <si>
    <t>Спартакиада, посвящённая  Дню физкультурника (пляжный волейбол среди юношей и девушек, стротбол, дартс, шахматы, л/атлетика - забег, велопробег)</t>
  </si>
  <si>
    <t>45 победителей по видам спорта, 9 команд, всего участников 100 человек</t>
  </si>
  <si>
    <t>30 участников</t>
  </si>
  <si>
    <t>3 победителя</t>
  </si>
  <si>
    <t>Спортивные соревнования по гребле на байдарках и каноэ, посвященные Дню физкультурника "Осенний марафон"</t>
  </si>
  <si>
    <t>100 участников</t>
  </si>
  <si>
    <t>12 победителей в 4 категориях на 3 дистанции</t>
  </si>
  <si>
    <t>24 победителя (3 коанды по 8 человек), 70 участников</t>
  </si>
  <si>
    <t>16 победителей (4 ступени по 4 норматива)</t>
  </si>
  <si>
    <t>70 ( среди мальчиков и девочек  в 20 весовых категориях  и 10 мест за судейство)</t>
  </si>
  <si>
    <t>Краевые соревнования среди команд общеобразовательных организаций "мини-футбол в школу" - этап всероссийских соревнований в г.  Спасск-Дальний</t>
  </si>
  <si>
    <t>Открытая Всероссийская массовая лыжная гонка «Лыжня России» в с. Калиновка</t>
  </si>
  <si>
    <t>Краевой турнир по мини-футболу среди ветеранов в г. Владивосток</t>
  </si>
  <si>
    <t>Первенство Приморского края по волейболу среди юношей и девушек в г. Владивосток</t>
  </si>
  <si>
    <t>Краевой турнир по хоккею среди сельских команд на призы Регионального отделения ВПП «Единая Россия» в г. Владивосток</t>
  </si>
  <si>
    <t>Краевые финальные спортивные соревнования школьников «Президентские спортивные игры» в г. Уссурийск</t>
  </si>
  <si>
    <t>Участие в  летнем краевом фестивале ГТО в г. Владивосток</t>
  </si>
  <si>
    <t>Краевые соревнования по футболу «Кожаный мяч» в г. Уссурийск</t>
  </si>
  <si>
    <t>Летняя Спартакиада среди муниципальных образований Приморского края в г. Уссурийск</t>
  </si>
  <si>
    <t>Краевые финальные соревнования школьников «Первая высота» в г Владивосток</t>
  </si>
  <si>
    <t>автобус проезд</t>
  </si>
  <si>
    <t>Смета на проведение спортивных, физкультурных и общеоздоровительных</t>
  </si>
  <si>
    <t>мероприятий Пожарского муниципального округа,</t>
  </si>
  <si>
    <t>а так же участие в выездных спортивных и физкультурных мероприятиях на 2024 год</t>
  </si>
  <si>
    <t>Районные  и выездные мероприятия                         ИТОГО</t>
  </si>
  <si>
    <t>Рождественские встречи, спортивные мероприятия в с. Губерово</t>
  </si>
  <si>
    <t>33 (3 команды  по 10 человек)</t>
  </si>
  <si>
    <t xml:space="preserve">судейство </t>
  </si>
  <si>
    <t xml:space="preserve"> Первенство пгт Лучегорск по гребле на байдарках и каноэ, посвященные Всемирному дню отказа от табака</t>
  </si>
  <si>
    <t>Соревнования ПМО по пляжному волейболу, посвященные Дню Молодежи</t>
  </si>
  <si>
    <t>(2 вида спорта - 2 судьи)</t>
  </si>
  <si>
    <t>Соревнования по шахматам, посвящённые Международному  дню шахмат</t>
  </si>
  <si>
    <t>Соревнования по футболу среди ветеранов, посвящённые памяти И. Кузьмина</t>
  </si>
  <si>
    <t>Осенний Фестиваль ГТО округа</t>
  </si>
  <si>
    <t>Всероссийские, ДФО, Краевые, межмуниципальные спортивные мероприятия</t>
  </si>
  <si>
    <t>Чемпионат и Первенство Приморского края по лыжным гонкам в с. Калиновка (5 человек)</t>
  </si>
  <si>
    <t xml:space="preserve">Первенство Дальневосточного федерального округа по Киокусинкай среди юниоров и юниорок, юношей и девушек, мальчиков и девочек
</t>
  </si>
  <si>
    <t>Первенство Приморского края по волейболу среди команд юношей и девушек в г Владивосток</t>
  </si>
  <si>
    <t>Участие в Первенстве и Чемпионате ДФО по самбо в г Владивосток</t>
  </si>
  <si>
    <t>Международные игры Дети Приморья в г. Владивосток (20 человек)</t>
  </si>
  <si>
    <t>форма спортивная</t>
  </si>
  <si>
    <t>шорты+майка</t>
  </si>
  <si>
    <t>костюм (штаны+кофта)</t>
  </si>
  <si>
    <t>обувь (шиповки, бутсы, кеды)</t>
  </si>
  <si>
    <t>дротики для дартс</t>
  </si>
  <si>
    <t>Мед.обеспечение (в часах)</t>
  </si>
  <si>
    <t>мяч футбольный</t>
  </si>
  <si>
    <t>сетка футбольная</t>
  </si>
  <si>
    <t>шайба</t>
  </si>
  <si>
    <t>лента для клюшки</t>
  </si>
  <si>
    <t>мяч волейбольный</t>
  </si>
  <si>
    <t>мяч баскетбольный</t>
  </si>
  <si>
    <t>медали</t>
  </si>
  <si>
    <t>магниты</t>
  </si>
  <si>
    <t>мед.обеспечение</t>
  </si>
  <si>
    <t>Сладкие призы (батончики)</t>
  </si>
  <si>
    <t>сладкие призы  (батончики)</t>
  </si>
  <si>
    <t>сладкие призы (батончики)</t>
  </si>
  <si>
    <t>пирог</t>
  </si>
  <si>
    <t>18 (3 ступени на 6 человек (3 мальчика и 3 девочки)</t>
  </si>
  <si>
    <t>листовки с рецептами</t>
  </si>
  <si>
    <t>проезд</t>
  </si>
  <si>
    <t>взносы</t>
  </si>
  <si>
    <t>форма спортивная (костюмы)</t>
  </si>
  <si>
    <t>смазка для лыж</t>
  </si>
  <si>
    <t>Межмуниципальное первенство по футболу "Северный куст" (пгт Лучегорск, г. Дальнереченск, г. Лесозаводск) (18 человек)</t>
  </si>
  <si>
    <t>солдатская каша</t>
  </si>
  <si>
    <t xml:space="preserve">Утверждена </t>
  </si>
  <si>
    <t>Питание</t>
  </si>
  <si>
    <t>Первенство Приморского края по мини-футболу среди ветеранов г. Владивосток</t>
  </si>
  <si>
    <t>Чемпионат и Первенство Приморского края по киокусинкай г. Владивосток</t>
  </si>
  <si>
    <t>часть делегации (31 человек) на автобусе</t>
  </si>
  <si>
    <t>Международный Владивостокский марафон</t>
  </si>
  <si>
    <t>Спартакиада ветеранов спорта муниципальных образований Приморского края</t>
  </si>
  <si>
    <t>страхование</t>
  </si>
  <si>
    <t>Первенство Приморского края по волейболу среди команд юношей и девушек в г Лесозаводск</t>
  </si>
  <si>
    <t>3.</t>
  </si>
  <si>
    <t>7.</t>
  </si>
  <si>
    <t>9.</t>
  </si>
  <si>
    <t>13.</t>
  </si>
  <si>
    <t>23.</t>
  </si>
  <si>
    <t>Первенство Приморского края по самбо в г. Владивосток 12-14 лет (6 человек)</t>
  </si>
  <si>
    <t>Первенство Приморского края по самбо 14-16 лет в г. Владивосток (11 человек)</t>
  </si>
  <si>
    <t>Первенство Приморского края Всероссийский день самбо в г Владивосток ( 16 человек)</t>
  </si>
  <si>
    <t>Краевые соревнования по лыжному марафону "Сихотэ-Алинь" в г. Арсеньев (10 человек)</t>
  </si>
  <si>
    <t>Краевые соревнования по лыжным гонкам "Восток-Тур" в п. Восток (4 человека)</t>
  </si>
  <si>
    <t>Начальником управления культуры, спорта и молодежной политики</t>
  </si>
  <si>
    <t>администрации Пожарского муниципального округа Приморского края</t>
  </si>
  <si>
    <t>"____" __________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</si>
</sst>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4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1" fillId="3" borderId="4" xfId="0" applyFont="1" applyFill="1" applyBorder="1" applyAlignment="1">
      <alignment horizontal="center" vertical="top" wrapText="1"/>
    </xf>
    <xf numFmtId="0" fontId="0" fillId="0" borderId="1" xfId="0" applyBorder="1"/>
    <xf numFmtId="0" fontId="14" fillId="0" borderId="1" xfId="0" applyFont="1" applyBorder="1" applyAlignment="1">
      <alignment horizontal="center" vertical="top" wrapText="1"/>
    </xf>
    <xf numFmtId="0" fontId="0" fillId="0" borderId="1" xfId="0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0" fontId="11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0" borderId="0" xfId="0" applyFont="1"/>
    <xf numFmtId="0" fontId="18" fillId="0" borderId="1" xfId="0" applyFont="1" applyBorder="1"/>
    <xf numFmtId="0" fontId="9" fillId="0" borderId="1" xfId="0" applyFont="1" applyBorder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16" fillId="0" borderId="1" xfId="0" applyFont="1" applyFill="1" applyBorder="1" applyAlignment="1">
      <alignment vertical="top" wrapText="1"/>
    </xf>
    <xf numFmtId="0" fontId="21" fillId="0" borderId="1" xfId="0" applyFont="1" applyFill="1" applyBorder="1"/>
    <xf numFmtId="0" fontId="2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0" fontId="14" fillId="3" borderId="1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2" fontId="19" fillId="0" borderId="0" xfId="0" applyNumberFormat="1" applyFont="1"/>
    <xf numFmtId="0" fontId="11" fillId="0" borderId="0" xfId="0" applyFont="1" applyBorder="1"/>
    <xf numFmtId="0" fontId="0" fillId="0" borderId="0" xfId="0" applyBorder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3" fillId="3" borderId="0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7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12" xfId="0" applyFill="1" applyBorder="1"/>
    <xf numFmtId="0" fontId="1" fillId="0" borderId="12" xfId="0" applyFont="1" applyFill="1" applyBorder="1"/>
    <xf numFmtId="0" fontId="3" fillId="0" borderId="0" xfId="0" applyFont="1" applyAlignment="1">
      <alignment horizontal="center"/>
    </xf>
    <xf numFmtId="0" fontId="4" fillId="3" borderId="12" xfId="0" applyFont="1" applyFill="1" applyBorder="1" applyAlignment="1">
      <alignment horizontal="center" vertical="top" wrapText="1"/>
    </xf>
    <xf numFmtId="0" fontId="22" fillId="0" borderId="1" xfId="0" applyFont="1" applyBorder="1"/>
    <xf numFmtId="14" fontId="6" fillId="0" borderId="1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/>
    <xf numFmtId="14" fontId="6" fillId="0" borderId="9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5" xfId="0" applyBorder="1"/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4" fontId="3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center" wrapText="1"/>
    </xf>
    <xf numFmtId="0" fontId="18" fillId="0" borderId="1" xfId="0" applyFont="1" applyFill="1" applyBorder="1"/>
    <xf numFmtId="0" fontId="6" fillId="3" borderId="1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top" wrapText="1"/>
    </xf>
    <xf numFmtId="14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2" fontId="15" fillId="0" borderId="3" xfId="0" applyNumberFormat="1" applyFont="1" applyBorder="1" applyAlignment="1">
      <alignment vertical="top" wrapText="1"/>
    </xf>
    <xf numFmtId="2" fontId="19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6" fillId="3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14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0" xfId="0" applyFill="1" applyBorder="1"/>
    <xf numFmtId="0" fontId="0" fillId="0" borderId="0" xfId="0" applyFont="1" applyFill="1" applyBorder="1"/>
    <xf numFmtId="2" fontId="0" fillId="0" borderId="0" xfId="0" applyNumberFormat="1"/>
    <xf numFmtId="2" fontId="9" fillId="0" borderId="0" xfId="0" applyNumberFormat="1" applyFont="1"/>
    <xf numFmtId="14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8" fillId="3" borderId="5" xfId="0" applyFont="1" applyFill="1" applyBorder="1" applyAlignment="1">
      <alignment horizontal="right" vertical="center" wrapText="1"/>
    </xf>
    <xf numFmtId="0" fontId="29" fillId="3" borderId="3" xfId="0" applyFont="1" applyFill="1" applyBorder="1" applyAlignment="1">
      <alignment horizontal="right" vertical="center" wrapText="1"/>
    </xf>
    <xf numFmtId="0" fontId="29" fillId="3" borderId="5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top" wrapText="1"/>
    </xf>
    <xf numFmtId="14" fontId="5" fillId="3" borderId="4" xfId="0" applyNumberFormat="1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14" fontId="23" fillId="0" borderId="9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14" fontId="23" fillId="0" borderId="1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1" fontId="5" fillId="3" borderId="3" xfId="0" applyNumberFormat="1" applyFont="1" applyFill="1" applyBorder="1" applyAlignment="1">
      <alignment horizontal="center" vertical="center" wrapText="1"/>
    </xf>
    <xf numFmtId="1" fontId="5" fillId="3" borderId="5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Border="1"/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/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right"/>
    </xf>
    <xf numFmtId="0" fontId="3" fillId="3" borderId="2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top" wrapText="1"/>
    </xf>
    <xf numFmtId="14" fontId="3" fillId="0" borderId="12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wrapText="1"/>
    </xf>
    <xf numFmtId="0" fontId="17" fillId="3" borderId="12" xfId="0" applyFont="1" applyFill="1" applyBorder="1" applyAlignment="1">
      <alignment horizontal="center" wrapText="1"/>
    </xf>
    <xf numFmtId="0" fontId="17" fillId="3" borderId="11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12" xfId="0" applyFont="1" applyFill="1" applyBorder="1" applyAlignment="1">
      <alignment horizontal="center" vertical="top" wrapText="1"/>
    </xf>
    <xf numFmtId="0" fontId="14" fillId="3" borderId="1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14" fontId="23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 wrapText="1"/>
    </xf>
    <xf numFmtId="14" fontId="3" fillId="3" borderId="12" xfId="0" applyNumberFormat="1" applyFont="1" applyFill="1" applyBorder="1" applyAlignment="1">
      <alignment horizontal="center" vertical="center" wrapText="1"/>
    </xf>
    <xf numFmtId="14" fontId="3" fillId="3" borderId="1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14" fontId="5" fillId="3" borderId="4" xfId="0" applyNumberFormat="1" applyFont="1" applyFill="1" applyBorder="1" applyAlignment="1">
      <alignment horizontal="center" vertical="center" wrapText="1"/>
    </xf>
    <xf numFmtId="14" fontId="5" fillId="3" borderId="3" xfId="0" applyNumberFormat="1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top"/>
    </xf>
    <xf numFmtId="0" fontId="0" fillId="3" borderId="11" xfId="0" applyFill="1" applyBorder="1" applyAlignment="1">
      <alignment horizontal="center" vertical="top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0" fillId="3" borderId="14" xfId="0" applyFill="1" applyBorder="1" applyAlignment="1">
      <alignment horizontal="center" vertical="top"/>
    </xf>
    <xf numFmtId="0" fontId="26" fillId="0" borderId="8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7" fillId="3" borderId="11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12" xfId="0" applyFont="1" applyFill="1" applyBorder="1" applyAlignment="1">
      <alignment horizontal="center" vertical="top" wrapText="1"/>
    </xf>
    <xf numFmtId="0" fontId="14" fillId="2" borderId="1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32" fillId="3" borderId="1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14" fontId="23" fillId="0" borderId="4" xfId="0" applyNumberFormat="1" applyFont="1" applyBorder="1" applyAlignment="1">
      <alignment horizontal="center" vertical="center" wrapText="1"/>
    </xf>
    <xf numFmtId="14" fontId="23" fillId="0" borderId="3" xfId="0" applyNumberFormat="1" applyFont="1" applyBorder="1" applyAlignment="1">
      <alignment horizontal="center" vertical="center" wrapText="1"/>
    </xf>
    <xf numFmtId="14" fontId="23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2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top" wrapText="1"/>
    </xf>
    <xf numFmtId="0" fontId="24" fillId="3" borderId="4" xfId="0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0" fontId="24" fillId="3" borderId="5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/>
    </xf>
    <xf numFmtId="0" fontId="3" fillId="3" borderId="12" xfId="0" applyFont="1" applyFill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32" fillId="3" borderId="4" xfId="0" applyFont="1" applyFill="1" applyBorder="1" applyAlignment="1">
      <alignment horizontal="center" vertical="top" wrapText="1"/>
    </xf>
    <xf numFmtId="0" fontId="32" fillId="3" borderId="3" xfId="0" applyFont="1" applyFill="1" applyBorder="1" applyAlignment="1">
      <alignment horizontal="center" vertical="top" wrapText="1"/>
    </xf>
    <xf numFmtId="0" fontId="32" fillId="3" borderId="5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top" wrapText="1"/>
    </xf>
    <xf numFmtId="0" fontId="14" fillId="3" borderId="14" xfId="0" applyFont="1" applyFill="1" applyBorder="1" applyAlignment="1">
      <alignment horizontal="center" vertical="top" wrapText="1"/>
    </xf>
    <xf numFmtId="0" fontId="14" fillId="3" borderId="9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31" fillId="0" borderId="3" xfId="0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3" fillId="3" borderId="15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2" fontId="26" fillId="0" borderId="2" xfId="0" applyNumberFormat="1" applyFont="1" applyBorder="1" applyAlignment="1">
      <alignment horizontal="center" vertical="center"/>
    </xf>
    <xf numFmtId="2" fontId="26" fillId="0" borderId="11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center" wrapText="1"/>
    </xf>
    <xf numFmtId="14" fontId="3" fillId="0" borderId="14" xfId="0" applyNumberFormat="1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5"/>
  <sheetViews>
    <sheetView tabSelected="1" topLeftCell="B250" zoomScale="80" zoomScaleNormal="80" workbookViewId="0">
      <selection activeCell="E402" sqref="E402"/>
    </sheetView>
  </sheetViews>
  <sheetFormatPr defaultRowHeight="15" x14ac:dyDescent="0.25"/>
  <cols>
    <col min="1" max="1" width="8.28515625" customWidth="1"/>
    <col min="2" max="2" width="60.5703125" customWidth="1"/>
    <col min="3" max="3" width="26.7109375" customWidth="1"/>
    <col min="4" max="4" width="21" customWidth="1"/>
    <col min="5" max="5" width="10.28515625" customWidth="1"/>
    <col min="6" max="6" width="13.85546875" bestFit="1" customWidth="1"/>
    <col min="7" max="7" width="17.5703125" customWidth="1"/>
    <col min="9" max="9" width="12.85546875" customWidth="1"/>
    <col min="12" max="12" width="10.28515625" customWidth="1"/>
  </cols>
  <sheetData>
    <row r="1" spans="1:17" x14ac:dyDescent="0.25">
      <c r="D1" s="44"/>
      <c r="E1" s="411" t="s">
        <v>232</v>
      </c>
      <c r="F1" s="411"/>
      <c r="G1" s="411"/>
      <c r="H1" s="44"/>
    </row>
    <row r="2" spans="1:17" x14ac:dyDescent="0.25">
      <c r="D2" s="189" t="s">
        <v>251</v>
      </c>
      <c r="E2" s="189"/>
      <c r="F2" s="189"/>
      <c r="G2" s="189"/>
      <c r="H2" s="189"/>
    </row>
    <row r="3" spans="1:17" x14ac:dyDescent="0.25">
      <c r="D3" s="411" t="s">
        <v>252</v>
      </c>
      <c r="E3" s="411"/>
      <c r="F3" s="411"/>
      <c r="G3" s="411"/>
      <c r="H3" s="44"/>
    </row>
    <row r="4" spans="1:17" x14ac:dyDescent="0.25">
      <c r="D4" s="44"/>
      <c r="E4" s="411" t="s">
        <v>253</v>
      </c>
      <c r="F4" s="411"/>
      <c r="G4" s="411"/>
      <c r="H4" s="44"/>
    </row>
    <row r="5" spans="1:17" ht="18.75" x14ac:dyDescent="0.3">
      <c r="A5" s="190" t="s">
        <v>186</v>
      </c>
      <c r="B5" s="190"/>
      <c r="C5" s="190"/>
      <c r="D5" s="190"/>
      <c r="E5" s="190"/>
      <c r="F5" s="190"/>
      <c r="G5" s="3"/>
      <c r="H5" s="2"/>
      <c r="I5" s="1"/>
    </row>
    <row r="6" spans="1:17" ht="18.75" customHeight="1" x14ac:dyDescent="0.3">
      <c r="A6" s="196" t="s">
        <v>187</v>
      </c>
      <c r="B6" s="196"/>
      <c r="C6" s="196"/>
      <c r="D6" s="73"/>
      <c r="E6" s="17"/>
      <c r="F6" s="17"/>
      <c r="G6" s="17"/>
      <c r="H6" s="17"/>
      <c r="I6" s="17"/>
    </row>
    <row r="7" spans="1:17" ht="18.75" customHeight="1" x14ac:dyDescent="0.3">
      <c r="A7" s="196" t="s">
        <v>188</v>
      </c>
      <c r="B7" s="196"/>
      <c r="C7" s="196"/>
      <c r="D7" s="196"/>
      <c r="E7" s="196"/>
      <c r="F7" s="196"/>
      <c r="G7" s="196"/>
    </row>
    <row r="8" spans="1:17" ht="18.75" customHeight="1" x14ac:dyDescent="0.3">
      <c r="A8" s="29"/>
      <c r="B8" s="220"/>
      <c r="C8" s="220"/>
      <c r="D8" s="220"/>
      <c r="E8" s="220"/>
    </row>
    <row r="9" spans="1:17" ht="18" customHeight="1" x14ac:dyDescent="0.3">
      <c r="B9" s="191" t="s">
        <v>189</v>
      </c>
      <c r="C9" s="191"/>
      <c r="D9" s="191"/>
      <c r="E9" s="191"/>
      <c r="F9" s="44"/>
      <c r="G9" s="59">
        <f>G12+G268</f>
        <v>2412844</v>
      </c>
    </row>
    <row r="10" spans="1:17" ht="93.75" x14ac:dyDescent="0.25">
      <c r="A10" s="19" t="s">
        <v>0</v>
      </c>
      <c r="B10" s="20" t="s">
        <v>1</v>
      </c>
      <c r="C10" s="21" t="s">
        <v>72</v>
      </c>
      <c r="D10" s="21" t="s">
        <v>138</v>
      </c>
      <c r="E10" s="112" t="s">
        <v>137</v>
      </c>
      <c r="F10" s="113" t="s">
        <v>74</v>
      </c>
      <c r="G10" s="113" t="s">
        <v>80</v>
      </c>
      <c r="K10" s="65"/>
    </row>
    <row r="11" spans="1:17" ht="18.75" x14ac:dyDescent="0.25">
      <c r="A11" s="22">
        <v>1</v>
      </c>
      <c r="B11" s="23">
        <v>2</v>
      </c>
      <c r="C11" s="24">
        <v>3</v>
      </c>
      <c r="D11" s="24">
        <v>4</v>
      </c>
      <c r="E11" s="114">
        <v>5</v>
      </c>
      <c r="F11" s="114">
        <v>6</v>
      </c>
      <c r="G11" s="114">
        <v>7</v>
      </c>
    </row>
    <row r="12" spans="1:17" ht="18.75" x14ac:dyDescent="0.3">
      <c r="A12" s="30"/>
      <c r="B12" s="238" t="s">
        <v>39</v>
      </c>
      <c r="C12" s="239"/>
      <c r="D12" s="66"/>
      <c r="E12" s="227" t="s">
        <v>91</v>
      </c>
      <c r="F12" s="227"/>
      <c r="G12" s="130">
        <f>G13+G73+G116+G135+G162+G194+G215+G224+G252+G261+G266</f>
        <v>339273</v>
      </c>
    </row>
    <row r="13" spans="1:17" ht="18.75" x14ac:dyDescent="0.25">
      <c r="A13" s="30"/>
      <c r="B13" s="223" t="s">
        <v>2</v>
      </c>
      <c r="C13" s="224"/>
      <c r="D13" s="224"/>
      <c r="E13" s="224"/>
      <c r="F13" s="224"/>
      <c r="G13" s="129">
        <f>G14+G22+G27+G31+G35+G39+G45+G51+G58+G62+G67+G71</f>
        <v>53724</v>
      </c>
    </row>
    <row r="14" spans="1:17" ht="15.75" customHeight="1" x14ac:dyDescent="0.3">
      <c r="A14" s="339" t="s">
        <v>18</v>
      </c>
      <c r="B14" s="340" t="s">
        <v>41</v>
      </c>
      <c r="C14" s="233" t="s">
        <v>81</v>
      </c>
      <c r="D14" s="233"/>
      <c r="E14" s="233"/>
      <c r="F14" s="233"/>
      <c r="G14" s="52">
        <f>G15+G17+G16+G18+G19+G20+G21</f>
        <v>12731</v>
      </c>
      <c r="H14" s="412" t="s">
        <v>81</v>
      </c>
      <c r="I14" s="413"/>
      <c r="J14" s="413"/>
      <c r="L14" s="150">
        <f>L15+L16+L17+L18+L19+L20+L21+L22+L23+L24+L25+L26+L27+L28+L29+L30+L31+L32+L33+L34+L35+L36+L37+J38+J39+J40+J41+J42+J43+J44+J45+L46+L47</f>
        <v>2217646</v>
      </c>
      <c r="O14" s="149"/>
    </row>
    <row r="15" spans="1:17" ht="15.75" customHeight="1" x14ac:dyDescent="0.25">
      <c r="A15" s="339"/>
      <c r="B15" s="340"/>
      <c r="C15" s="32" t="s">
        <v>76</v>
      </c>
      <c r="D15" s="330" t="s">
        <v>140</v>
      </c>
      <c r="E15" s="31">
        <v>45</v>
      </c>
      <c r="F15" s="31">
        <v>28</v>
      </c>
      <c r="G15" s="31">
        <f t="shared" ref="G15:G21" si="0">E15*F15</f>
        <v>1260</v>
      </c>
      <c r="H15" s="395" t="s">
        <v>76</v>
      </c>
      <c r="I15" s="396"/>
      <c r="J15">
        <f>E15++E23+E28+E36+E47+E53+E59+E63+E68+E75+E79+E84+E90+E109+E118+E125+E137+E142+E149+E154+E158+E168+E170+E175+E181+E185+E193+E196+E200+E211+E218+E226+E230+E236+E240+E249+E254</f>
        <v>914</v>
      </c>
      <c r="K15">
        <v>28</v>
      </c>
      <c r="L15">
        <f>J15*K15</f>
        <v>25592</v>
      </c>
      <c r="Q15" s="149"/>
    </row>
    <row r="16" spans="1:17" ht="15.75" customHeight="1" x14ac:dyDescent="0.25">
      <c r="A16" s="339"/>
      <c r="B16" s="340"/>
      <c r="C16" s="32" t="s">
        <v>75</v>
      </c>
      <c r="D16" s="331"/>
      <c r="E16" s="31">
        <v>3</v>
      </c>
      <c r="F16" s="31">
        <v>28</v>
      </c>
      <c r="G16" s="31">
        <f t="shared" si="0"/>
        <v>84</v>
      </c>
      <c r="H16" s="395" t="s">
        <v>75</v>
      </c>
      <c r="I16" s="396"/>
      <c r="J16">
        <f>E16+E52+E83+E119+E148+E186+E217</f>
        <v>33</v>
      </c>
      <c r="K16">
        <v>28</v>
      </c>
      <c r="L16">
        <f t="shared" ref="L16:L28" si="1">J16*K16</f>
        <v>924</v>
      </c>
    </row>
    <row r="17" spans="1:14" ht="15.75" customHeight="1" x14ac:dyDescent="0.25">
      <c r="A17" s="339"/>
      <c r="B17" s="340"/>
      <c r="C17" s="32" t="s">
        <v>77</v>
      </c>
      <c r="D17" s="331"/>
      <c r="E17" s="31">
        <v>3</v>
      </c>
      <c r="F17" s="31">
        <v>959</v>
      </c>
      <c r="G17" s="31">
        <f t="shared" si="0"/>
        <v>2877</v>
      </c>
      <c r="H17" s="395" t="s">
        <v>217</v>
      </c>
      <c r="I17" s="396"/>
      <c r="J17">
        <f>E18+E25+E29+E33+E40+E48+E55+E60+E64+E69+E76+E80+E86+E92+E110+E114+E121+E126+E129+E133+E139+E144+E151+E155+E159+E166+E171+E176+E182+E188+E197+E202+E212+E220+E227+E231+E237+E242+E246+E250+E255+E259+E264</f>
        <v>995</v>
      </c>
      <c r="K17">
        <v>58</v>
      </c>
      <c r="L17">
        <f t="shared" si="1"/>
        <v>57710</v>
      </c>
    </row>
    <row r="18" spans="1:14" ht="18.75" x14ac:dyDescent="0.3">
      <c r="A18" s="339"/>
      <c r="B18" s="340"/>
      <c r="C18" s="43" t="s">
        <v>78</v>
      </c>
      <c r="D18" s="331"/>
      <c r="E18" s="31">
        <v>45</v>
      </c>
      <c r="F18" s="31">
        <v>58</v>
      </c>
      <c r="G18" s="31">
        <f t="shared" si="0"/>
        <v>2610</v>
      </c>
      <c r="H18" s="395" t="s">
        <v>79</v>
      </c>
      <c r="I18" s="396"/>
      <c r="J18" s="60">
        <v>995</v>
      </c>
      <c r="K18" s="37">
        <v>20</v>
      </c>
      <c r="L18" s="61">
        <f t="shared" si="1"/>
        <v>19900</v>
      </c>
      <c r="M18" s="62"/>
      <c r="N18" s="63"/>
    </row>
    <row r="19" spans="1:14" ht="18.75" x14ac:dyDescent="0.3">
      <c r="A19" s="339"/>
      <c r="B19" s="340"/>
      <c r="C19" s="43" t="s">
        <v>79</v>
      </c>
      <c r="D19" s="331"/>
      <c r="E19" s="31">
        <v>45</v>
      </c>
      <c r="F19" s="31">
        <v>20</v>
      </c>
      <c r="G19" s="31">
        <f t="shared" si="0"/>
        <v>900</v>
      </c>
      <c r="H19" s="395" t="s">
        <v>77</v>
      </c>
      <c r="I19" s="396"/>
      <c r="J19" s="60">
        <f>E17+E24+E32+E46+E54+E85+E91+E113+E120+E132+E138+E150+E165+E180+E187+E201+E214+E219+E241+E245+E258+E263</f>
        <v>123</v>
      </c>
      <c r="K19" s="37">
        <v>959</v>
      </c>
      <c r="L19" s="147">
        <f t="shared" si="1"/>
        <v>117957</v>
      </c>
      <c r="M19" s="62"/>
      <c r="N19" s="63"/>
    </row>
    <row r="20" spans="1:14" ht="18.75" x14ac:dyDescent="0.3">
      <c r="A20" s="339"/>
      <c r="B20" s="340"/>
      <c r="C20" s="144" t="s">
        <v>213</v>
      </c>
      <c r="D20" s="331"/>
      <c r="E20" s="88">
        <v>10</v>
      </c>
      <c r="F20" s="88">
        <v>300</v>
      </c>
      <c r="G20" s="88">
        <f t="shared" si="0"/>
        <v>3000</v>
      </c>
      <c r="H20" s="395" t="s">
        <v>218</v>
      </c>
      <c r="I20" s="396"/>
      <c r="J20" s="60">
        <v>100</v>
      </c>
      <c r="K20" s="37">
        <v>50</v>
      </c>
      <c r="L20" s="147">
        <f t="shared" si="1"/>
        <v>5000</v>
      </c>
      <c r="M20" s="62"/>
      <c r="N20" s="63"/>
    </row>
    <row r="21" spans="1:14" ht="18.75" x14ac:dyDescent="0.3">
      <c r="A21" s="339"/>
      <c r="B21" s="340"/>
      <c r="C21" s="144" t="s">
        <v>214</v>
      </c>
      <c r="D21" s="332"/>
      <c r="E21" s="88">
        <v>5</v>
      </c>
      <c r="F21" s="88">
        <v>400</v>
      </c>
      <c r="G21" s="88">
        <f t="shared" si="0"/>
        <v>2000</v>
      </c>
      <c r="H21" s="395" t="s">
        <v>213</v>
      </c>
      <c r="I21" s="396"/>
      <c r="J21" s="60">
        <v>10</v>
      </c>
      <c r="K21" s="37">
        <v>300</v>
      </c>
      <c r="L21" s="147">
        <f t="shared" si="1"/>
        <v>3000</v>
      </c>
      <c r="M21" s="62"/>
      <c r="N21" s="63"/>
    </row>
    <row r="22" spans="1:14" ht="18.75" x14ac:dyDescent="0.3">
      <c r="A22" s="234" t="s">
        <v>19</v>
      </c>
      <c r="B22" s="202" t="s">
        <v>63</v>
      </c>
      <c r="C22" s="235" t="s">
        <v>81</v>
      </c>
      <c r="D22" s="235"/>
      <c r="E22" s="235"/>
      <c r="F22" s="235"/>
      <c r="G22" s="50">
        <f>G23+G24+G25+G26</f>
        <v>10842</v>
      </c>
      <c r="H22" s="395" t="s">
        <v>214</v>
      </c>
      <c r="I22" s="396"/>
      <c r="J22" s="60">
        <v>5</v>
      </c>
      <c r="K22" s="37">
        <v>400</v>
      </c>
      <c r="L22" s="147">
        <f t="shared" si="1"/>
        <v>2000</v>
      </c>
      <c r="M22" s="62"/>
      <c r="N22" s="63"/>
    </row>
    <row r="23" spans="1:14" ht="18.75" x14ac:dyDescent="0.3">
      <c r="A23" s="234"/>
      <c r="B23" s="202"/>
      <c r="C23" s="43" t="s">
        <v>76</v>
      </c>
      <c r="D23" s="333" t="s">
        <v>139</v>
      </c>
      <c r="E23" s="33">
        <v>48</v>
      </c>
      <c r="F23" s="33">
        <v>28</v>
      </c>
      <c r="G23" s="33">
        <f>E23*F23</f>
        <v>1344</v>
      </c>
      <c r="H23" s="395" t="s">
        <v>219</v>
      </c>
      <c r="I23" s="396"/>
      <c r="J23" s="60">
        <f>E43+E94+E161+E207</f>
        <v>17</v>
      </c>
      <c r="K23" s="37">
        <v>345</v>
      </c>
      <c r="L23" s="147">
        <f t="shared" si="1"/>
        <v>5865</v>
      </c>
      <c r="M23" s="62"/>
      <c r="N23" s="63"/>
    </row>
    <row r="24" spans="1:14" ht="26.45" customHeight="1" x14ac:dyDescent="0.3">
      <c r="A24" s="234"/>
      <c r="B24" s="202"/>
      <c r="C24" s="43" t="s">
        <v>77</v>
      </c>
      <c r="D24" s="334"/>
      <c r="E24" s="33">
        <v>6</v>
      </c>
      <c r="F24" s="33">
        <v>959</v>
      </c>
      <c r="G24" s="33">
        <f>E24*F24</f>
        <v>5754</v>
      </c>
      <c r="H24" s="404" t="s">
        <v>94</v>
      </c>
      <c r="I24" s="405"/>
      <c r="J24" s="60">
        <f>E44</f>
        <v>3</v>
      </c>
      <c r="K24" s="37">
        <v>300</v>
      </c>
      <c r="L24" s="147">
        <f t="shared" si="1"/>
        <v>900</v>
      </c>
      <c r="M24" s="62"/>
      <c r="N24" s="63"/>
    </row>
    <row r="25" spans="1:14" ht="27.6" customHeight="1" x14ac:dyDescent="0.3">
      <c r="A25" s="234"/>
      <c r="B25" s="202"/>
      <c r="C25" s="43" t="s">
        <v>78</v>
      </c>
      <c r="D25" s="334"/>
      <c r="E25" s="33">
        <v>48</v>
      </c>
      <c r="F25" s="33">
        <v>58</v>
      </c>
      <c r="G25" s="33">
        <f>E25*F25</f>
        <v>2784</v>
      </c>
      <c r="H25" s="404" t="s">
        <v>222</v>
      </c>
      <c r="I25" s="405"/>
      <c r="J25" s="60">
        <f>E143+E163+E173+E178+E190+E233</f>
        <v>215</v>
      </c>
      <c r="K25" s="37">
        <v>20</v>
      </c>
      <c r="L25" s="147">
        <f t="shared" si="1"/>
        <v>4300</v>
      </c>
      <c r="M25" s="62"/>
      <c r="N25" s="63"/>
    </row>
    <row r="26" spans="1:14" ht="18.75" x14ac:dyDescent="0.3">
      <c r="A26" s="234"/>
      <c r="B26" s="202"/>
      <c r="C26" s="42" t="s">
        <v>79</v>
      </c>
      <c r="D26" s="335"/>
      <c r="E26" s="33">
        <v>48</v>
      </c>
      <c r="F26" s="33">
        <v>20</v>
      </c>
      <c r="G26" s="33">
        <f>F26*E26</f>
        <v>960</v>
      </c>
      <c r="H26" s="395" t="s">
        <v>223</v>
      </c>
      <c r="I26" s="396"/>
      <c r="J26" s="60">
        <f>E50+E57+E66+E88</f>
        <v>15</v>
      </c>
      <c r="K26" s="37">
        <v>190</v>
      </c>
      <c r="L26" s="147">
        <f t="shared" si="1"/>
        <v>2850</v>
      </c>
      <c r="M26" s="62"/>
      <c r="N26" s="63"/>
    </row>
    <row r="27" spans="1:14" ht="18.75" x14ac:dyDescent="0.3">
      <c r="A27" s="237" t="s">
        <v>241</v>
      </c>
      <c r="B27" s="237" t="s">
        <v>190</v>
      </c>
      <c r="C27" s="236" t="s">
        <v>81</v>
      </c>
      <c r="D27" s="236"/>
      <c r="E27" s="236"/>
      <c r="F27" s="236"/>
      <c r="G27" s="51">
        <f>G28+G29+G30</f>
        <v>1590</v>
      </c>
      <c r="H27" s="395" t="s">
        <v>225</v>
      </c>
      <c r="I27" s="396"/>
      <c r="J27" s="34">
        <v>33</v>
      </c>
      <c r="K27" s="35">
        <v>28</v>
      </c>
      <c r="L27" s="147">
        <f t="shared" si="1"/>
        <v>924</v>
      </c>
      <c r="M27" s="64"/>
      <c r="N27" s="37"/>
    </row>
    <row r="28" spans="1:14" ht="28.9" customHeight="1" x14ac:dyDescent="0.3">
      <c r="A28" s="237"/>
      <c r="B28" s="237"/>
      <c r="C28" s="25" t="s">
        <v>76</v>
      </c>
      <c r="D28" s="336" t="s">
        <v>142</v>
      </c>
      <c r="E28" s="33">
        <v>15</v>
      </c>
      <c r="F28" s="33">
        <v>28</v>
      </c>
      <c r="G28" s="33">
        <f>E28*F28</f>
        <v>420</v>
      </c>
      <c r="H28" s="404" t="s">
        <v>109</v>
      </c>
      <c r="I28" s="405"/>
      <c r="J28" s="34">
        <v>7</v>
      </c>
      <c r="K28" s="35">
        <v>280</v>
      </c>
      <c r="L28" s="147">
        <f t="shared" si="1"/>
        <v>1960</v>
      </c>
      <c r="M28" s="64"/>
      <c r="N28" s="37"/>
    </row>
    <row r="29" spans="1:14" ht="31.15" customHeight="1" x14ac:dyDescent="0.3">
      <c r="A29" s="237"/>
      <c r="B29" s="237"/>
      <c r="C29" s="25" t="s">
        <v>83</v>
      </c>
      <c r="D29" s="337"/>
      <c r="E29" s="33">
        <v>15</v>
      </c>
      <c r="F29" s="33">
        <v>58</v>
      </c>
      <c r="G29" s="33">
        <f>E29*F29</f>
        <v>870</v>
      </c>
      <c r="H29" s="406" t="s">
        <v>192</v>
      </c>
      <c r="I29" s="407"/>
      <c r="J29" s="34"/>
      <c r="K29" s="35"/>
      <c r="L29" s="61">
        <f>G147+G208+G209</f>
        <v>4300</v>
      </c>
      <c r="M29" s="64"/>
      <c r="N29" s="37"/>
    </row>
    <row r="30" spans="1:14" ht="18.75" x14ac:dyDescent="0.3">
      <c r="A30" s="237"/>
      <c r="B30" s="237"/>
      <c r="C30" s="16" t="s">
        <v>84</v>
      </c>
      <c r="D30" s="338"/>
      <c r="E30" s="33">
        <v>15</v>
      </c>
      <c r="F30" s="33">
        <v>20</v>
      </c>
      <c r="G30" s="31">
        <f>E30*F30</f>
        <v>300</v>
      </c>
      <c r="H30" s="395" t="s">
        <v>87</v>
      </c>
      <c r="I30" s="408"/>
      <c r="J30" s="34">
        <v>100</v>
      </c>
      <c r="K30" s="35">
        <v>50</v>
      </c>
      <c r="L30" s="147">
        <f>J30*K30</f>
        <v>5000</v>
      </c>
      <c r="M30" s="36"/>
      <c r="N30" s="37"/>
    </row>
    <row r="31" spans="1:14" ht="23.45" customHeight="1" x14ac:dyDescent="0.3">
      <c r="A31" s="237" t="s">
        <v>3</v>
      </c>
      <c r="B31" s="202" t="s">
        <v>23</v>
      </c>
      <c r="C31" s="222" t="s">
        <v>81</v>
      </c>
      <c r="D31" s="222"/>
      <c r="E31" s="222"/>
      <c r="F31" s="222"/>
      <c r="G31" s="52">
        <f>G32+G33+G34</f>
        <v>5217</v>
      </c>
      <c r="H31" s="409" t="s">
        <v>216</v>
      </c>
      <c r="I31" s="410"/>
      <c r="J31" s="34">
        <v>3</v>
      </c>
      <c r="K31" s="35">
        <v>4000</v>
      </c>
      <c r="L31">
        <f>J31*K31</f>
        <v>12000</v>
      </c>
      <c r="M31" s="36"/>
      <c r="N31" s="37"/>
    </row>
    <row r="32" spans="1:14" ht="19.899999999999999" customHeight="1" x14ac:dyDescent="0.3">
      <c r="A32" s="237"/>
      <c r="B32" s="202"/>
      <c r="C32" s="16" t="s">
        <v>77</v>
      </c>
      <c r="D32" s="217" t="s">
        <v>143</v>
      </c>
      <c r="E32" s="33">
        <v>3</v>
      </c>
      <c r="F32" s="33">
        <v>959</v>
      </c>
      <c r="G32" s="31">
        <f>E32*F32</f>
        <v>2877</v>
      </c>
      <c r="H32" s="400" t="s">
        <v>215</v>
      </c>
      <c r="I32" s="401"/>
      <c r="J32" s="34">
        <v>4</v>
      </c>
      <c r="K32" s="35">
        <v>5000</v>
      </c>
      <c r="L32">
        <f>J32*K32</f>
        <v>20000</v>
      </c>
      <c r="M32" s="36"/>
      <c r="N32" s="37"/>
    </row>
    <row r="33" spans="1:15" ht="48" customHeight="1" x14ac:dyDescent="0.3">
      <c r="A33" s="237"/>
      <c r="B33" s="202"/>
      <c r="C33" s="16" t="s">
        <v>83</v>
      </c>
      <c r="D33" s="218"/>
      <c r="E33" s="33">
        <v>30</v>
      </c>
      <c r="F33" s="33">
        <v>58</v>
      </c>
      <c r="G33" s="31">
        <f>E33*F33</f>
        <v>1740</v>
      </c>
      <c r="H33" s="269" t="s">
        <v>88</v>
      </c>
      <c r="I33" s="301"/>
      <c r="J33" s="34">
        <v>5</v>
      </c>
      <c r="K33" s="35">
        <v>2000</v>
      </c>
      <c r="L33">
        <f>J33*K33</f>
        <v>10000</v>
      </c>
      <c r="M33" s="36"/>
      <c r="N33" s="37"/>
    </row>
    <row r="34" spans="1:15" ht="16.5" x14ac:dyDescent="0.25">
      <c r="A34" s="237"/>
      <c r="B34" s="202"/>
      <c r="C34" s="16" t="s">
        <v>84</v>
      </c>
      <c r="D34" s="219"/>
      <c r="E34" s="33">
        <v>30</v>
      </c>
      <c r="F34" s="33">
        <v>20</v>
      </c>
      <c r="G34" s="31">
        <f>E34*F34</f>
        <v>600</v>
      </c>
      <c r="H34" s="395" t="s">
        <v>231</v>
      </c>
      <c r="I34" s="396"/>
      <c r="L34">
        <f>G95</f>
        <v>12104</v>
      </c>
    </row>
    <row r="35" spans="1:15" ht="16.5" x14ac:dyDescent="0.25">
      <c r="A35" s="237" t="s">
        <v>4</v>
      </c>
      <c r="B35" s="202" t="s">
        <v>37</v>
      </c>
      <c r="C35" s="222" t="s">
        <v>81</v>
      </c>
      <c r="D35" s="222"/>
      <c r="E35" s="222"/>
      <c r="F35" s="222"/>
      <c r="G35" s="52">
        <f>G37+G38+G36</f>
        <v>318</v>
      </c>
      <c r="H35" s="395" t="s">
        <v>209</v>
      </c>
      <c r="I35" s="396"/>
      <c r="J35" s="148">
        <v>6</v>
      </c>
      <c r="K35" s="148">
        <v>300</v>
      </c>
      <c r="L35">
        <f>J35*K35</f>
        <v>1800</v>
      </c>
    </row>
    <row r="36" spans="1:15" ht="16.5" x14ac:dyDescent="0.25">
      <c r="A36" s="237"/>
      <c r="B36" s="202"/>
      <c r="C36" s="124" t="s">
        <v>76</v>
      </c>
      <c r="D36" s="217" t="s">
        <v>89</v>
      </c>
      <c r="E36" s="116">
        <v>3</v>
      </c>
      <c r="F36" s="116">
        <v>28</v>
      </c>
      <c r="G36" s="131">
        <f>E36*F36</f>
        <v>84</v>
      </c>
      <c r="H36" s="409" t="s">
        <v>211</v>
      </c>
      <c r="I36" s="410"/>
      <c r="J36">
        <v>3</v>
      </c>
      <c r="K36">
        <v>5000</v>
      </c>
      <c r="L36">
        <f>J36*K36</f>
        <v>15000</v>
      </c>
    </row>
    <row r="37" spans="1:15" ht="16.899999999999999" customHeight="1" x14ac:dyDescent="0.25">
      <c r="A37" s="237"/>
      <c r="B37" s="202"/>
      <c r="C37" s="16" t="s">
        <v>83</v>
      </c>
      <c r="D37" s="218"/>
      <c r="E37" s="33">
        <v>3</v>
      </c>
      <c r="F37" s="33">
        <v>58</v>
      </c>
      <c r="G37" s="31">
        <f>E37*F37</f>
        <v>174</v>
      </c>
      <c r="H37" s="409" t="s">
        <v>212</v>
      </c>
      <c r="I37" s="410"/>
      <c r="J37">
        <v>1</v>
      </c>
      <c r="K37">
        <v>15000</v>
      </c>
      <c r="L37">
        <f>J37*K37</f>
        <v>15000</v>
      </c>
    </row>
    <row r="38" spans="1:15" ht="14.45" customHeight="1" x14ac:dyDescent="0.25">
      <c r="A38" s="237"/>
      <c r="B38" s="202"/>
      <c r="C38" s="16" t="s">
        <v>79</v>
      </c>
      <c r="D38" s="219"/>
      <c r="E38" s="33">
        <v>3</v>
      </c>
      <c r="F38" s="33">
        <v>20</v>
      </c>
      <c r="G38" s="31">
        <f>E38*F38</f>
        <v>60</v>
      </c>
      <c r="H38" s="402" t="s">
        <v>110</v>
      </c>
      <c r="I38" s="403"/>
      <c r="J38">
        <f>G274+G277+G285+G287+G292+G297+G301+G306+G309+G312+G316+G320+G323+G328+G331+G335+G338+G342+G344+G348+G351+G357+G362+G366+G369+G372+G381+G386+G391+G393+G399+G407+G415+G418+G420+G425+G428+G433+G435+G411</f>
        <v>363200</v>
      </c>
    </row>
    <row r="39" spans="1:15" ht="16.5" x14ac:dyDescent="0.25">
      <c r="A39" s="195" t="s">
        <v>30</v>
      </c>
      <c r="B39" s="202" t="s">
        <v>64</v>
      </c>
      <c r="C39" s="222" t="s">
        <v>81</v>
      </c>
      <c r="D39" s="222"/>
      <c r="E39" s="222"/>
      <c r="F39" s="222"/>
      <c r="G39" s="52">
        <f>G40+G41+G42+G43+G44</f>
        <v>3976</v>
      </c>
      <c r="H39" s="395" t="s">
        <v>226</v>
      </c>
      <c r="I39" s="396"/>
      <c r="J39">
        <f>G275+G298+G302+G373+G374+G388+G406</f>
        <v>78940</v>
      </c>
      <c r="O39">
        <f>J38+J39+J40+J42+J43+J44</f>
        <v>951560</v>
      </c>
    </row>
    <row r="40" spans="1:15" ht="16.5" x14ac:dyDescent="0.25">
      <c r="A40" s="195"/>
      <c r="B40" s="202"/>
      <c r="C40" s="16" t="s">
        <v>78</v>
      </c>
      <c r="D40" s="217" t="s">
        <v>144</v>
      </c>
      <c r="E40" s="33">
        <v>16</v>
      </c>
      <c r="F40" s="33">
        <v>58</v>
      </c>
      <c r="G40" s="31">
        <f>E40*F40</f>
        <v>928</v>
      </c>
      <c r="H40" s="395" t="s">
        <v>115</v>
      </c>
      <c r="I40" s="396"/>
      <c r="J40">
        <f>G283+G346+G353+G358+G375+G383+G395+G403+G431+G278+G289+G294+G364+G412+G423</f>
        <v>27140</v>
      </c>
    </row>
    <row r="41" spans="1:15" ht="16.5" x14ac:dyDescent="0.25">
      <c r="A41" s="195"/>
      <c r="B41" s="202"/>
      <c r="C41" s="16" t="s">
        <v>79</v>
      </c>
      <c r="D41" s="218"/>
      <c r="E41" s="33">
        <v>16</v>
      </c>
      <c r="F41" s="33">
        <v>20</v>
      </c>
      <c r="G41" s="31">
        <f>E41*F41</f>
        <v>320</v>
      </c>
      <c r="H41" s="395" t="s">
        <v>227</v>
      </c>
      <c r="I41" s="396"/>
      <c r="J41">
        <f>D282+D290+D295</f>
        <v>30000</v>
      </c>
    </row>
    <row r="42" spans="1:15" ht="16.5" x14ac:dyDescent="0.25">
      <c r="A42" s="195"/>
      <c r="B42" s="202"/>
      <c r="C42" s="16" t="s">
        <v>76</v>
      </c>
      <c r="D42" s="218"/>
      <c r="E42" s="33">
        <v>16</v>
      </c>
      <c r="F42" s="31">
        <v>28</v>
      </c>
      <c r="G42" s="31">
        <f>E42*F42</f>
        <v>448</v>
      </c>
      <c r="H42" s="395" t="s">
        <v>116</v>
      </c>
      <c r="I42" s="396"/>
      <c r="J42">
        <f>G284+G288+G293+G300+G330+G333+G345+G352+G382+G394+G402+G280+G313+G318+G324+G339+G363+G370+G410+G421</f>
        <v>339500</v>
      </c>
    </row>
    <row r="43" spans="1:15" ht="16.5" x14ac:dyDescent="0.25">
      <c r="A43" s="195"/>
      <c r="B43" s="202"/>
      <c r="C43" s="87" t="s">
        <v>95</v>
      </c>
      <c r="D43" s="219"/>
      <c r="E43" s="88">
        <v>4</v>
      </c>
      <c r="F43" s="88">
        <v>345</v>
      </c>
      <c r="G43" s="88">
        <f>E43*F43</f>
        <v>1380</v>
      </c>
      <c r="H43" s="395" t="s">
        <v>126</v>
      </c>
      <c r="I43" s="396"/>
      <c r="J43">
        <f>G303+G308+G319+G334+G387+G422</f>
        <v>138200</v>
      </c>
    </row>
    <row r="44" spans="1:15" ht="36" customHeight="1" x14ac:dyDescent="0.25">
      <c r="A44" s="8" t="s">
        <v>242</v>
      </c>
      <c r="B44" s="26" t="s">
        <v>93</v>
      </c>
      <c r="C44" s="18" t="s">
        <v>94</v>
      </c>
      <c r="D44" s="75" t="s">
        <v>145</v>
      </c>
      <c r="E44" s="33">
        <v>3</v>
      </c>
      <c r="F44" s="31">
        <v>300</v>
      </c>
      <c r="G44" s="31">
        <f>E44*F44</f>
        <v>900</v>
      </c>
      <c r="H44" s="395" t="s">
        <v>131</v>
      </c>
      <c r="I44" s="396"/>
      <c r="J44">
        <f>G359</f>
        <v>4580</v>
      </c>
    </row>
    <row r="45" spans="1:15" ht="18.75" customHeight="1" x14ac:dyDescent="0.25">
      <c r="A45" s="195" t="s">
        <v>5</v>
      </c>
      <c r="B45" s="198" t="s">
        <v>44</v>
      </c>
      <c r="C45" s="221" t="s">
        <v>81</v>
      </c>
      <c r="D45" s="221"/>
      <c r="E45" s="221"/>
      <c r="F45" s="221"/>
      <c r="G45" s="45">
        <f>G47+G48+G49+G50+G46</f>
        <v>6711</v>
      </c>
      <c r="H45" s="395" t="s">
        <v>205</v>
      </c>
      <c r="I45" s="396"/>
      <c r="J45">
        <f>G376+G429</f>
        <v>886000</v>
      </c>
    </row>
    <row r="46" spans="1:15" ht="18.75" customHeight="1" x14ac:dyDescent="0.25">
      <c r="A46" s="195"/>
      <c r="B46" s="198"/>
      <c r="C46" s="75" t="s">
        <v>77</v>
      </c>
      <c r="D46" s="308" t="s">
        <v>191</v>
      </c>
      <c r="E46" s="33">
        <v>3</v>
      </c>
      <c r="F46" s="33">
        <v>959</v>
      </c>
      <c r="G46" s="31">
        <f>E46*F46</f>
        <v>2877</v>
      </c>
      <c r="H46" s="395" t="s">
        <v>229</v>
      </c>
      <c r="I46" s="396"/>
      <c r="J46">
        <v>10</v>
      </c>
      <c r="K46">
        <v>600</v>
      </c>
      <c r="L46">
        <f>J46*K46</f>
        <v>6000</v>
      </c>
    </row>
    <row r="47" spans="1:15" ht="21" customHeight="1" x14ac:dyDescent="0.25">
      <c r="A47" s="195"/>
      <c r="B47" s="198"/>
      <c r="C47" s="18" t="s">
        <v>76</v>
      </c>
      <c r="D47" s="309"/>
      <c r="E47" s="33">
        <v>33</v>
      </c>
      <c r="F47" s="31">
        <v>28</v>
      </c>
      <c r="G47" s="31">
        <f>E47*F47</f>
        <v>924</v>
      </c>
      <c r="H47" s="395"/>
      <c r="I47" s="396"/>
    </row>
    <row r="48" spans="1:15" ht="20.25" customHeight="1" x14ac:dyDescent="0.25">
      <c r="A48" s="195"/>
      <c r="B48" s="198"/>
      <c r="C48" s="18" t="s">
        <v>83</v>
      </c>
      <c r="D48" s="309"/>
      <c r="E48" s="33">
        <v>30</v>
      </c>
      <c r="F48" s="31">
        <v>58</v>
      </c>
      <c r="G48" s="31">
        <f>E48*F48</f>
        <v>1740</v>
      </c>
    </row>
    <row r="49" spans="1:7" ht="18.75" customHeight="1" x14ac:dyDescent="0.25">
      <c r="A49" s="195"/>
      <c r="B49" s="198"/>
      <c r="C49" s="18" t="s">
        <v>79</v>
      </c>
      <c r="D49" s="309"/>
      <c r="E49" s="33">
        <v>30</v>
      </c>
      <c r="F49" s="31">
        <v>20</v>
      </c>
      <c r="G49" s="31">
        <f>E49*F49</f>
        <v>600</v>
      </c>
    </row>
    <row r="50" spans="1:7" ht="18.75" customHeight="1" x14ac:dyDescent="0.25">
      <c r="A50" s="195"/>
      <c r="B50" s="198"/>
      <c r="C50" s="18" t="s">
        <v>85</v>
      </c>
      <c r="D50" s="310"/>
      <c r="E50" s="33">
        <v>3</v>
      </c>
      <c r="F50" s="31">
        <v>190</v>
      </c>
      <c r="G50" s="31">
        <f>E50*F50</f>
        <v>570</v>
      </c>
    </row>
    <row r="51" spans="1:7" ht="18.75" customHeight="1" x14ac:dyDescent="0.25">
      <c r="A51" s="195" t="s">
        <v>243</v>
      </c>
      <c r="B51" s="198" t="s">
        <v>46</v>
      </c>
      <c r="C51" s="221" t="s">
        <v>81</v>
      </c>
      <c r="D51" s="221"/>
      <c r="E51" s="221"/>
      <c r="F51" s="221"/>
      <c r="G51" s="45">
        <f>G53+G54+G55+G56+G57+G52</f>
        <v>6711</v>
      </c>
    </row>
    <row r="52" spans="1:7" ht="18.75" customHeight="1" x14ac:dyDescent="0.25">
      <c r="A52" s="195"/>
      <c r="B52" s="198"/>
      <c r="C52" s="75" t="s">
        <v>75</v>
      </c>
      <c r="D52" s="308" t="s">
        <v>147</v>
      </c>
      <c r="E52" s="116">
        <v>3</v>
      </c>
      <c r="F52" s="116">
        <v>28</v>
      </c>
      <c r="G52" s="131">
        <f>E52*F52</f>
        <v>84</v>
      </c>
    </row>
    <row r="53" spans="1:7" ht="18.75" customHeight="1" x14ac:dyDescent="0.25">
      <c r="A53" s="195"/>
      <c r="B53" s="198"/>
      <c r="C53" s="18" t="s">
        <v>76</v>
      </c>
      <c r="D53" s="309"/>
      <c r="E53" s="33">
        <v>30</v>
      </c>
      <c r="F53" s="31">
        <v>28</v>
      </c>
      <c r="G53" s="31">
        <f t="shared" ref="G53:G57" si="2">E53*F53</f>
        <v>840</v>
      </c>
    </row>
    <row r="54" spans="1:7" ht="18.75" customHeight="1" x14ac:dyDescent="0.25">
      <c r="A54" s="195"/>
      <c r="B54" s="198"/>
      <c r="C54" s="18" t="s">
        <v>77</v>
      </c>
      <c r="D54" s="309"/>
      <c r="E54" s="33">
        <v>3</v>
      </c>
      <c r="F54" s="31">
        <v>959</v>
      </c>
      <c r="G54" s="31">
        <f t="shared" si="2"/>
        <v>2877</v>
      </c>
    </row>
    <row r="55" spans="1:7" ht="18.75" customHeight="1" x14ac:dyDescent="0.25">
      <c r="A55" s="195"/>
      <c r="B55" s="198"/>
      <c r="C55" s="18" t="s">
        <v>78</v>
      </c>
      <c r="D55" s="309"/>
      <c r="E55" s="33">
        <v>30</v>
      </c>
      <c r="F55" s="31">
        <v>58</v>
      </c>
      <c r="G55" s="31">
        <f t="shared" si="2"/>
        <v>1740</v>
      </c>
    </row>
    <row r="56" spans="1:7" ht="18.75" customHeight="1" x14ac:dyDescent="0.25">
      <c r="A56" s="195"/>
      <c r="B56" s="198"/>
      <c r="C56" s="18" t="s">
        <v>79</v>
      </c>
      <c r="D56" s="309"/>
      <c r="E56" s="33">
        <v>30</v>
      </c>
      <c r="F56" s="31">
        <v>20</v>
      </c>
      <c r="G56" s="31">
        <f t="shared" si="2"/>
        <v>600</v>
      </c>
    </row>
    <row r="57" spans="1:7" ht="21" customHeight="1" x14ac:dyDescent="0.25">
      <c r="A57" s="195"/>
      <c r="B57" s="198"/>
      <c r="C57" s="18" t="s">
        <v>85</v>
      </c>
      <c r="D57" s="310"/>
      <c r="E57" s="33">
        <v>3</v>
      </c>
      <c r="F57" s="31">
        <v>190</v>
      </c>
      <c r="G57" s="31">
        <f t="shared" si="2"/>
        <v>570</v>
      </c>
    </row>
    <row r="58" spans="1:7" ht="19.5" customHeight="1" x14ac:dyDescent="0.25">
      <c r="A58" s="195" t="s">
        <v>6</v>
      </c>
      <c r="B58" s="198" t="s">
        <v>47</v>
      </c>
      <c r="C58" s="341" t="s">
        <v>81</v>
      </c>
      <c r="D58" s="341"/>
      <c r="E58" s="341"/>
      <c r="F58" s="341"/>
      <c r="G58" s="45">
        <f>G59+G60+G61</f>
        <v>318</v>
      </c>
    </row>
    <row r="59" spans="1:7" ht="19.5" customHeight="1" x14ac:dyDescent="0.25">
      <c r="A59" s="195"/>
      <c r="B59" s="198"/>
      <c r="C59" s="38" t="s">
        <v>76</v>
      </c>
      <c r="D59" s="397">
        <v>3</v>
      </c>
      <c r="E59" s="31">
        <v>3</v>
      </c>
      <c r="F59" s="31">
        <v>28</v>
      </c>
      <c r="G59" s="31">
        <f>E59*F59</f>
        <v>84</v>
      </c>
    </row>
    <row r="60" spans="1:7" ht="19.5" customHeight="1" x14ac:dyDescent="0.25">
      <c r="A60" s="195"/>
      <c r="B60" s="198"/>
      <c r="C60" s="38" t="s">
        <v>83</v>
      </c>
      <c r="D60" s="398"/>
      <c r="E60" s="31">
        <v>3</v>
      </c>
      <c r="F60" s="31">
        <v>58</v>
      </c>
      <c r="G60" s="31">
        <f>E60*F60</f>
        <v>174</v>
      </c>
    </row>
    <row r="61" spans="1:7" ht="23.25" customHeight="1" x14ac:dyDescent="0.25">
      <c r="A61" s="195"/>
      <c r="B61" s="198"/>
      <c r="C61" s="18" t="s">
        <v>84</v>
      </c>
      <c r="D61" s="399"/>
      <c r="E61" s="31">
        <v>3</v>
      </c>
      <c r="F61" s="31">
        <v>20</v>
      </c>
      <c r="G61" s="31">
        <f>E61*F61</f>
        <v>60</v>
      </c>
    </row>
    <row r="62" spans="1:7" ht="23.25" customHeight="1" x14ac:dyDescent="0.25">
      <c r="A62" s="195" t="s">
        <v>42</v>
      </c>
      <c r="B62" s="198" t="s">
        <v>45</v>
      </c>
      <c r="C62" s="221" t="s">
        <v>81</v>
      </c>
      <c r="D62" s="221"/>
      <c r="E62" s="221"/>
      <c r="F62" s="221"/>
      <c r="G62" s="45">
        <f>G63+G64+G65+G66</f>
        <v>4068</v>
      </c>
    </row>
    <row r="63" spans="1:7" ht="23.25" customHeight="1" x14ac:dyDescent="0.25">
      <c r="A63" s="195"/>
      <c r="B63" s="198"/>
      <c r="C63" s="18" t="s">
        <v>76</v>
      </c>
      <c r="D63" s="308" t="s">
        <v>146</v>
      </c>
      <c r="E63" s="31">
        <v>33</v>
      </c>
      <c r="F63" s="31">
        <v>28</v>
      </c>
      <c r="G63" s="31">
        <f>E63*F63</f>
        <v>924</v>
      </c>
    </row>
    <row r="64" spans="1:7" ht="23.25" customHeight="1" x14ac:dyDescent="0.25">
      <c r="A64" s="195"/>
      <c r="B64" s="198"/>
      <c r="C64" s="18" t="s">
        <v>78</v>
      </c>
      <c r="D64" s="309"/>
      <c r="E64" s="31">
        <v>33</v>
      </c>
      <c r="F64" s="31">
        <v>58</v>
      </c>
      <c r="G64" s="31">
        <f>E64*F64</f>
        <v>1914</v>
      </c>
    </row>
    <row r="65" spans="1:7" ht="23.25" customHeight="1" x14ac:dyDescent="0.25">
      <c r="A65" s="195"/>
      <c r="B65" s="198"/>
      <c r="C65" s="18" t="s">
        <v>79</v>
      </c>
      <c r="D65" s="309"/>
      <c r="E65" s="31">
        <v>33</v>
      </c>
      <c r="F65" s="31">
        <v>20</v>
      </c>
      <c r="G65" s="31">
        <f>E65*F65</f>
        <v>660</v>
      </c>
    </row>
    <row r="66" spans="1:7" ht="15.75" x14ac:dyDescent="0.25">
      <c r="A66" s="195"/>
      <c r="B66" s="198"/>
      <c r="C66" s="18" t="s">
        <v>85</v>
      </c>
      <c r="D66" s="310"/>
      <c r="E66" s="31">
        <v>3</v>
      </c>
      <c r="F66" s="31">
        <v>190</v>
      </c>
      <c r="G66" s="31">
        <f>E66*F66</f>
        <v>570</v>
      </c>
    </row>
    <row r="67" spans="1:7" ht="15.75" x14ac:dyDescent="0.25">
      <c r="A67" s="195" t="s">
        <v>20</v>
      </c>
      <c r="B67" s="198" t="s">
        <v>43</v>
      </c>
      <c r="C67" s="221" t="s">
        <v>81</v>
      </c>
      <c r="D67" s="221"/>
      <c r="E67" s="221"/>
      <c r="F67" s="221"/>
      <c r="G67" s="45">
        <f>G68+G69+G70</f>
        <v>318</v>
      </c>
    </row>
    <row r="68" spans="1:7" ht="16.5" customHeight="1" x14ac:dyDescent="0.25">
      <c r="A68" s="195"/>
      <c r="B68" s="198"/>
      <c r="C68" s="18" t="s">
        <v>76</v>
      </c>
      <c r="D68" s="308" t="s">
        <v>89</v>
      </c>
      <c r="E68" s="31">
        <v>3</v>
      </c>
      <c r="F68" s="31">
        <v>28</v>
      </c>
      <c r="G68" s="31">
        <f>E68*F68</f>
        <v>84</v>
      </c>
    </row>
    <row r="69" spans="1:7" ht="16.5" customHeight="1" x14ac:dyDescent="0.25">
      <c r="A69" s="195"/>
      <c r="B69" s="198"/>
      <c r="C69" s="18" t="s">
        <v>83</v>
      </c>
      <c r="D69" s="309"/>
      <c r="E69" s="31">
        <v>3</v>
      </c>
      <c r="F69" s="31">
        <v>58</v>
      </c>
      <c r="G69" s="31">
        <f>E69*F69</f>
        <v>174</v>
      </c>
    </row>
    <row r="70" spans="1:7" ht="15.75" x14ac:dyDescent="0.25">
      <c r="A70" s="195"/>
      <c r="B70" s="198"/>
      <c r="C70" s="15" t="s">
        <v>84</v>
      </c>
      <c r="D70" s="310"/>
      <c r="E70" s="31">
        <v>3</v>
      </c>
      <c r="F70" s="31">
        <v>20</v>
      </c>
      <c r="G70" s="31">
        <f>E70*F70</f>
        <v>60</v>
      </c>
    </row>
    <row r="71" spans="1:7" ht="15.75" x14ac:dyDescent="0.25">
      <c r="A71" s="195" t="s">
        <v>244</v>
      </c>
      <c r="B71" s="198" t="s">
        <v>54</v>
      </c>
      <c r="C71" s="322" t="s">
        <v>81</v>
      </c>
      <c r="D71" s="322"/>
      <c r="E71" s="322"/>
      <c r="F71" s="322"/>
      <c r="G71" s="45">
        <f>G72</f>
        <v>924</v>
      </c>
    </row>
    <row r="72" spans="1:7" ht="16.5" customHeight="1" x14ac:dyDescent="0.25">
      <c r="A72" s="195"/>
      <c r="B72" s="198"/>
      <c r="C72" s="15" t="s">
        <v>86</v>
      </c>
      <c r="D72" s="74">
        <v>100</v>
      </c>
      <c r="E72" s="31">
        <v>33</v>
      </c>
      <c r="F72" s="31">
        <v>28</v>
      </c>
      <c r="G72" s="31">
        <f>E72*F72</f>
        <v>924</v>
      </c>
    </row>
    <row r="73" spans="1:7" ht="15.75" customHeight="1" x14ac:dyDescent="0.25">
      <c r="A73" s="223" t="s">
        <v>7</v>
      </c>
      <c r="B73" s="224"/>
      <c r="C73" s="224"/>
      <c r="D73" s="224"/>
      <c r="E73" s="224"/>
      <c r="F73" s="314"/>
      <c r="G73" s="46">
        <f>G74+G78+G82+G89+G108+G112</f>
        <v>79357</v>
      </c>
    </row>
    <row r="74" spans="1:7" ht="15.75" customHeight="1" x14ac:dyDescent="0.25">
      <c r="A74" s="226" t="s">
        <v>31</v>
      </c>
      <c r="B74" s="198" t="s">
        <v>92</v>
      </c>
      <c r="C74" s="225" t="s">
        <v>81</v>
      </c>
      <c r="D74" s="225"/>
      <c r="E74" s="225"/>
      <c r="F74" s="225"/>
      <c r="G74" s="45">
        <f>G75+G76+G77</f>
        <v>2756</v>
      </c>
    </row>
    <row r="75" spans="1:7" ht="23.45" customHeight="1" x14ac:dyDescent="0.25">
      <c r="A75" s="226"/>
      <c r="B75" s="198"/>
      <c r="C75" s="10" t="s">
        <v>76</v>
      </c>
      <c r="D75" s="311" t="s">
        <v>148</v>
      </c>
      <c r="E75" s="47">
        <v>26</v>
      </c>
      <c r="F75" s="47">
        <v>28</v>
      </c>
      <c r="G75" s="31">
        <f>E75*F75</f>
        <v>728</v>
      </c>
    </row>
    <row r="76" spans="1:7" ht="18" customHeight="1" x14ac:dyDescent="0.25">
      <c r="A76" s="226"/>
      <c r="B76" s="198"/>
      <c r="C76" s="10" t="s">
        <v>83</v>
      </c>
      <c r="D76" s="312"/>
      <c r="E76" s="47">
        <v>26</v>
      </c>
      <c r="F76" s="47">
        <v>58</v>
      </c>
      <c r="G76" s="31">
        <f>E76*F76</f>
        <v>1508</v>
      </c>
    </row>
    <row r="77" spans="1:7" ht="20.45" customHeight="1" x14ac:dyDescent="0.25">
      <c r="A77" s="226"/>
      <c r="B77" s="198"/>
      <c r="C77" s="10" t="s">
        <v>79</v>
      </c>
      <c r="D77" s="313"/>
      <c r="E77" s="31">
        <v>26</v>
      </c>
      <c r="F77" s="31">
        <v>20</v>
      </c>
      <c r="G77" s="31">
        <f>E77*F77</f>
        <v>520</v>
      </c>
    </row>
    <row r="78" spans="1:7" ht="18" customHeight="1" x14ac:dyDescent="0.25">
      <c r="A78" s="226" t="s">
        <v>32</v>
      </c>
      <c r="B78" s="252" t="s">
        <v>48</v>
      </c>
      <c r="C78" s="225" t="s">
        <v>81</v>
      </c>
      <c r="D78" s="225"/>
      <c r="E78" s="225"/>
      <c r="F78" s="225"/>
      <c r="G78" s="45">
        <f>G79+G80+G81</f>
        <v>1908</v>
      </c>
    </row>
    <row r="79" spans="1:7" ht="18" customHeight="1" x14ac:dyDescent="0.25">
      <c r="A79" s="226"/>
      <c r="B79" s="252"/>
      <c r="C79" s="10" t="s">
        <v>76</v>
      </c>
      <c r="D79" s="311" t="s">
        <v>149</v>
      </c>
      <c r="E79" s="31">
        <v>18</v>
      </c>
      <c r="F79" s="31">
        <v>28</v>
      </c>
      <c r="G79" s="31">
        <f>E79*F79</f>
        <v>504</v>
      </c>
    </row>
    <row r="80" spans="1:7" ht="18" customHeight="1" x14ac:dyDescent="0.25">
      <c r="A80" s="226"/>
      <c r="B80" s="252"/>
      <c r="C80" s="10" t="s">
        <v>78</v>
      </c>
      <c r="D80" s="312"/>
      <c r="E80" s="31">
        <v>18</v>
      </c>
      <c r="F80" s="31">
        <v>58</v>
      </c>
      <c r="G80" s="31">
        <f>E80*F80</f>
        <v>1044</v>
      </c>
    </row>
    <row r="81" spans="1:7" ht="18" customHeight="1" x14ac:dyDescent="0.25">
      <c r="A81" s="226"/>
      <c r="B81" s="252"/>
      <c r="C81" s="10" t="s">
        <v>79</v>
      </c>
      <c r="D81" s="313"/>
      <c r="E81" s="31">
        <v>18</v>
      </c>
      <c r="F81" s="31">
        <v>20</v>
      </c>
      <c r="G81" s="31">
        <f>E81*F81</f>
        <v>360</v>
      </c>
    </row>
    <row r="82" spans="1:7" ht="21" customHeight="1" x14ac:dyDescent="0.25">
      <c r="A82" s="226" t="s">
        <v>33</v>
      </c>
      <c r="B82" s="252" t="s">
        <v>49</v>
      </c>
      <c r="C82" s="225" t="s">
        <v>81</v>
      </c>
      <c r="D82" s="225"/>
      <c r="E82" s="225"/>
      <c r="F82" s="225"/>
      <c r="G82" s="45">
        <f>G84+G85+G86+G87+G88+G83</f>
        <v>12150</v>
      </c>
    </row>
    <row r="83" spans="1:7" ht="21" customHeight="1" x14ac:dyDescent="0.25">
      <c r="A83" s="226"/>
      <c r="B83" s="252"/>
      <c r="C83" s="125" t="s">
        <v>75</v>
      </c>
      <c r="D83" s="199" t="s">
        <v>139</v>
      </c>
      <c r="E83" s="116">
        <v>6</v>
      </c>
      <c r="F83" s="116">
        <v>28</v>
      </c>
      <c r="G83" s="131">
        <f t="shared" ref="G83:G88" si="3">E83*F83</f>
        <v>168</v>
      </c>
    </row>
    <row r="84" spans="1:7" ht="21" customHeight="1" x14ac:dyDescent="0.25">
      <c r="A84" s="226"/>
      <c r="B84" s="252"/>
      <c r="C84" s="10" t="s">
        <v>76</v>
      </c>
      <c r="D84" s="200"/>
      <c r="E84" s="31">
        <v>48</v>
      </c>
      <c r="F84" s="31">
        <v>28</v>
      </c>
      <c r="G84" s="31">
        <f t="shared" si="3"/>
        <v>1344</v>
      </c>
    </row>
    <row r="85" spans="1:7" ht="21" customHeight="1" x14ac:dyDescent="0.25">
      <c r="A85" s="226"/>
      <c r="B85" s="252"/>
      <c r="C85" s="10" t="s">
        <v>77</v>
      </c>
      <c r="D85" s="200"/>
      <c r="E85" s="31">
        <v>6</v>
      </c>
      <c r="F85" s="31">
        <v>959</v>
      </c>
      <c r="G85" s="31">
        <f t="shared" si="3"/>
        <v>5754</v>
      </c>
    </row>
    <row r="86" spans="1:7" ht="21" customHeight="1" x14ac:dyDescent="0.25">
      <c r="A86" s="226"/>
      <c r="B86" s="252"/>
      <c r="C86" s="10" t="s">
        <v>78</v>
      </c>
      <c r="D86" s="200"/>
      <c r="E86" s="31">
        <v>48</v>
      </c>
      <c r="F86" s="31">
        <v>58</v>
      </c>
      <c r="G86" s="31">
        <f t="shared" si="3"/>
        <v>2784</v>
      </c>
    </row>
    <row r="87" spans="1:7" ht="21" customHeight="1" x14ac:dyDescent="0.25">
      <c r="A87" s="226"/>
      <c r="B87" s="252"/>
      <c r="C87" s="10" t="s">
        <v>84</v>
      </c>
      <c r="D87" s="200"/>
      <c r="E87" s="31">
        <v>48</v>
      </c>
      <c r="F87" s="31">
        <v>20</v>
      </c>
      <c r="G87" s="31">
        <f t="shared" si="3"/>
        <v>960</v>
      </c>
    </row>
    <row r="88" spans="1:7" ht="17.25" customHeight="1" x14ac:dyDescent="0.25">
      <c r="A88" s="226"/>
      <c r="B88" s="252"/>
      <c r="C88" s="10" t="s">
        <v>85</v>
      </c>
      <c r="D88" s="201"/>
      <c r="E88" s="31">
        <v>6</v>
      </c>
      <c r="F88" s="31">
        <v>190</v>
      </c>
      <c r="G88" s="31">
        <f t="shared" si="3"/>
        <v>1140</v>
      </c>
    </row>
    <row r="89" spans="1:7" ht="17.25" customHeight="1" x14ac:dyDescent="0.25">
      <c r="A89" s="226" t="s">
        <v>21</v>
      </c>
      <c r="B89" s="252" t="s">
        <v>65</v>
      </c>
      <c r="C89" s="225" t="s">
        <v>81</v>
      </c>
      <c r="D89" s="225"/>
      <c r="E89" s="225"/>
      <c r="F89" s="225"/>
      <c r="G89" s="45">
        <f>G90+G91+G92+G93+G94+G95</f>
        <v>56054</v>
      </c>
    </row>
    <row r="90" spans="1:7" ht="17.25" customHeight="1" x14ac:dyDescent="0.25">
      <c r="A90" s="226"/>
      <c r="B90" s="252"/>
      <c r="C90" s="10" t="s">
        <v>76</v>
      </c>
      <c r="D90" s="311" t="s">
        <v>150</v>
      </c>
      <c r="E90" s="31">
        <v>39</v>
      </c>
      <c r="F90" s="31">
        <v>28</v>
      </c>
      <c r="G90" s="31">
        <f>E90*F90</f>
        <v>1092</v>
      </c>
    </row>
    <row r="91" spans="1:7" ht="17.25" customHeight="1" x14ac:dyDescent="0.25">
      <c r="A91" s="226"/>
      <c r="B91" s="252"/>
      <c r="C91" s="10" t="s">
        <v>77</v>
      </c>
      <c r="D91" s="312"/>
      <c r="E91" s="31">
        <v>39</v>
      </c>
      <c r="F91" s="31">
        <v>959</v>
      </c>
      <c r="G91" s="31">
        <f>E91*F91</f>
        <v>37401</v>
      </c>
    </row>
    <row r="92" spans="1:7" ht="17.25" customHeight="1" x14ac:dyDescent="0.25">
      <c r="A92" s="226"/>
      <c r="B92" s="252"/>
      <c r="C92" s="10" t="s">
        <v>83</v>
      </c>
      <c r="D92" s="312"/>
      <c r="E92" s="31">
        <v>39</v>
      </c>
      <c r="F92" s="31">
        <v>58</v>
      </c>
      <c r="G92" s="31">
        <f>E92*F92</f>
        <v>2262</v>
      </c>
    </row>
    <row r="93" spans="1:7" ht="23.45" customHeight="1" x14ac:dyDescent="0.25">
      <c r="A93" s="226"/>
      <c r="B93" s="252"/>
      <c r="C93" s="10" t="s">
        <v>79</v>
      </c>
      <c r="D93" s="312"/>
      <c r="E93" s="31">
        <v>39</v>
      </c>
      <c r="F93" s="31">
        <v>20</v>
      </c>
      <c r="G93" s="31">
        <f>E93*F93</f>
        <v>780</v>
      </c>
    </row>
    <row r="94" spans="1:7" ht="25.9" customHeight="1" x14ac:dyDescent="0.25">
      <c r="A94" s="226"/>
      <c r="B94" s="252"/>
      <c r="C94" s="72" t="s">
        <v>95</v>
      </c>
      <c r="D94" s="313"/>
      <c r="E94" s="31">
        <v>7</v>
      </c>
      <c r="F94" s="31">
        <v>345</v>
      </c>
      <c r="G94" s="31">
        <f>E94*F94</f>
        <v>2415</v>
      </c>
    </row>
    <row r="95" spans="1:7" ht="17.25" customHeight="1" x14ac:dyDescent="0.25">
      <c r="A95" s="226"/>
      <c r="B95" s="252"/>
      <c r="C95" s="323" t="s">
        <v>96</v>
      </c>
      <c r="D95" s="324"/>
      <c r="E95" s="324"/>
      <c r="F95" s="325"/>
      <c r="G95" s="95">
        <f>G96+G97+G98+G99+G100+G101+G102+G103+G104+G105+G106+G107</f>
        <v>12104</v>
      </c>
    </row>
    <row r="96" spans="1:7" ht="17.25" customHeight="1" x14ac:dyDescent="0.25">
      <c r="A96" s="226"/>
      <c r="B96" s="252"/>
      <c r="C96" s="72" t="s">
        <v>97</v>
      </c>
      <c r="D96" s="311" t="s">
        <v>151</v>
      </c>
      <c r="E96" s="31">
        <v>16</v>
      </c>
      <c r="F96" s="31">
        <v>70</v>
      </c>
      <c r="G96" s="31">
        <f t="shared" ref="G96:G107" si="4">E96*F96</f>
        <v>1120</v>
      </c>
    </row>
    <row r="97" spans="1:7" ht="17.25" customHeight="1" x14ac:dyDescent="0.25">
      <c r="A97" s="226"/>
      <c r="B97" s="252"/>
      <c r="C97" s="72" t="s">
        <v>98</v>
      </c>
      <c r="D97" s="312"/>
      <c r="E97" s="31">
        <v>22</v>
      </c>
      <c r="F97" s="31">
        <v>165</v>
      </c>
      <c r="G97" s="31">
        <f t="shared" si="4"/>
        <v>3630</v>
      </c>
    </row>
    <row r="98" spans="1:7" ht="17.25" customHeight="1" x14ac:dyDescent="0.25">
      <c r="A98" s="226"/>
      <c r="B98" s="252"/>
      <c r="C98" s="72" t="s">
        <v>99</v>
      </c>
      <c r="D98" s="312"/>
      <c r="E98" s="31">
        <v>22</v>
      </c>
      <c r="F98" s="31">
        <v>181</v>
      </c>
      <c r="G98" s="31">
        <f t="shared" si="4"/>
        <v>3982</v>
      </c>
    </row>
    <row r="99" spans="1:7" ht="17.25" customHeight="1" x14ac:dyDescent="0.25">
      <c r="A99" s="226"/>
      <c r="B99" s="252"/>
      <c r="C99" s="72" t="s">
        <v>100</v>
      </c>
      <c r="D99" s="312"/>
      <c r="E99" s="31">
        <v>4</v>
      </c>
      <c r="F99" s="31">
        <v>145</v>
      </c>
      <c r="G99" s="31">
        <f t="shared" si="4"/>
        <v>580</v>
      </c>
    </row>
    <row r="100" spans="1:7" ht="17.25" customHeight="1" x14ac:dyDescent="0.25">
      <c r="A100" s="226"/>
      <c r="B100" s="252"/>
      <c r="C100" s="72" t="s">
        <v>101</v>
      </c>
      <c r="D100" s="312"/>
      <c r="E100" s="31">
        <v>25</v>
      </c>
      <c r="F100" s="31">
        <v>5</v>
      </c>
      <c r="G100" s="31">
        <f t="shared" si="4"/>
        <v>125</v>
      </c>
    </row>
    <row r="101" spans="1:7" ht="17.25" customHeight="1" x14ac:dyDescent="0.25">
      <c r="A101" s="226"/>
      <c r="B101" s="252"/>
      <c r="C101" s="72" t="s">
        <v>102</v>
      </c>
      <c r="D101" s="312"/>
      <c r="E101" s="31">
        <v>1</v>
      </c>
      <c r="F101" s="31">
        <v>26</v>
      </c>
      <c r="G101" s="31">
        <f t="shared" si="4"/>
        <v>26</v>
      </c>
    </row>
    <row r="102" spans="1:7" ht="17.25" customHeight="1" x14ac:dyDescent="0.25">
      <c r="A102" s="226"/>
      <c r="B102" s="252"/>
      <c r="C102" s="72" t="s">
        <v>103</v>
      </c>
      <c r="D102" s="312"/>
      <c r="E102" s="31">
        <v>3</v>
      </c>
      <c r="F102" s="31">
        <v>51</v>
      </c>
      <c r="G102" s="31">
        <f t="shared" si="4"/>
        <v>153</v>
      </c>
    </row>
    <row r="103" spans="1:7" ht="17.25" customHeight="1" x14ac:dyDescent="0.25">
      <c r="A103" s="226"/>
      <c r="B103" s="252"/>
      <c r="C103" s="72" t="s">
        <v>104</v>
      </c>
      <c r="D103" s="312"/>
      <c r="E103" s="31">
        <v>3</v>
      </c>
      <c r="F103" s="31">
        <v>75</v>
      </c>
      <c r="G103" s="31">
        <f t="shared" si="4"/>
        <v>225</v>
      </c>
    </row>
    <row r="104" spans="1:7" ht="17.25" customHeight="1" x14ac:dyDescent="0.25">
      <c r="A104" s="226"/>
      <c r="B104" s="252"/>
      <c r="C104" s="72" t="s">
        <v>105</v>
      </c>
      <c r="D104" s="312"/>
      <c r="E104" s="31">
        <v>2</v>
      </c>
      <c r="F104" s="31">
        <v>74</v>
      </c>
      <c r="G104" s="31">
        <f t="shared" si="4"/>
        <v>148</v>
      </c>
    </row>
    <row r="105" spans="1:7" ht="17.25" customHeight="1" x14ac:dyDescent="0.25">
      <c r="A105" s="226"/>
      <c r="B105" s="252"/>
      <c r="C105" s="72" t="s">
        <v>106</v>
      </c>
      <c r="D105" s="312"/>
      <c r="E105" s="31">
        <v>7</v>
      </c>
      <c r="F105" s="31">
        <v>45</v>
      </c>
      <c r="G105" s="31">
        <f t="shared" si="4"/>
        <v>315</v>
      </c>
    </row>
    <row r="106" spans="1:7" ht="17.25" customHeight="1" x14ac:dyDescent="0.25">
      <c r="A106" s="226"/>
      <c r="B106" s="252"/>
      <c r="C106" s="72" t="s">
        <v>107</v>
      </c>
      <c r="D106" s="312"/>
      <c r="E106" s="31">
        <v>200</v>
      </c>
      <c r="F106" s="31">
        <v>4</v>
      </c>
      <c r="G106" s="31">
        <f t="shared" si="4"/>
        <v>800</v>
      </c>
    </row>
    <row r="107" spans="1:7" ht="17.25" customHeight="1" x14ac:dyDescent="0.25">
      <c r="A107" s="226"/>
      <c r="B107" s="252"/>
      <c r="C107" s="72" t="s">
        <v>108</v>
      </c>
      <c r="D107" s="313"/>
      <c r="E107" s="31">
        <v>200</v>
      </c>
      <c r="F107" s="31">
        <v>5</v>
      </c>
      <c r="G107" s="31">
        <f t="shared" si="4"/>
        <v>1000</v>
      </c>
    </row>
    <row r="108" spans="1:7" ht="21.6" customHeight="1" x14ac:dyDescent="0.25">
      <c r="A108" s="228">
        <v>18</v>
      </c>
      <c r="B108" s="202" t="s">
        <v>73</v>
      </c>
      <c r="C108" s="229" t="s">
        <v>81</v>
      </c>
      <c r="D108" s="229"/>
      <c r="E108" s="229"/>
      <c r="F108" s="229"/>
      <c r="G108" s="45">
        <f>G109+G110+G111</f>
        <v>1272</v>
      </c>
    </row>
    <row r="109" spans="1:7" ht="31.9" customHeight="1" x14ac:dyDescent="0.25">
      <c r="A109" s="228"/>
      <c r="B109" s="202"/>
      <c r="C109" s="12" t="s">
        <v>76</v>
      </c>
      <c r="D109" s="318" t="s">
        <v>152</v>
      </c>
      <c r="E109" s="48">
        <v>12</v>
      </c>
      <c r="F109" s="31">
        <v>28</v>
      </c>
      <c r="G109" s="31">
        <f>E109*F109</f>
        <v>336</v>
      </c>
    </row>
    <row r="110" spans="1:7" ht="25.15" customHeight="1" x14ac:dyDescent="0.25">
      <c r="A110" s="228"/>
      <c r="B110" s="202"/>
      <c r="C110" s="12" t="s">
        <v>83</v>
      </c>
      <c r="D110" s="319"/>
      <c r="E110" s="48">
        <v>12</v>
      </c>
      <c r="F110" s="31">
        <v>58</v>
      </c>
      <c r="G110" s="31">
        <f>E110*F110</f>
        <v>696</v>
      </c>
    </row>
    <row r="111" spans="1:7" ht="21" customHeight="1" x14ac:dyDescent="0.25">
      <c r="A111" s="228"/>
      <c r="B111" s="202"/>
      <c r="C111" s="4" t="s">
        <v>79</v>
      </c>
      <c r="D111" s="320"/>
      <c r="E111" s="48">
        <v>12</v>
      </c>
      <c r="F111" s="31">
        <v>20</v>
      </c>
      <c r="G111" s="31">
        <f>E111*F111</f>
        <v>240</v>
      </c>
    </row>
    <row r="112" spans="1:7" ht="15.75" x14ac:dyDescent="0.25">
      <c r="A112" s="228" t="s">
        <v>34</v>
      </c>
      <c r="B112" s="202" t="s">
        <v>27</v>
      </c>
      <c r="C112" s="240" t="s">
        <v>81</v>
      </c>
      <c r="D112" s="240"/>
      <c r="E112" s="240"/>
      <c r="F112" s="240"/>
      <c r="G112" s="45">
        <f>G113+G114+G115</f>
        <v>5217</v>
      </c>
    </row>
    <row r="113" spans="1:7" ht="16.5" customHeight="1" x14ac:dyDescent="0.25">
      <c r="A113" s="228"/>
      <c r="B113" s="202"/>
      <c r="C113" s="4" t="s">
        <v>77</v>
      </c>
      <c r="D113" s="230" t="s">
        <v>143</v>
      </c>
      <c r="E113" s="48">
        <v>3</v>
      </c>
      <c r="F113" s="31">
        <v>959</v>
      </c>
      <c r="G113" s="31">
        <f>E113*F113</f>
        <v>2877</v>
      </c>
    </row>
    <row r="114" spans="1:7" ht="16.5" customHeight="1" x14ac:dyDescent="0.25">
      <c r="A114" s="228"/>
      <c r="B114" s="202"/>
      <c r="C114" s="4" t="s">
        <v>83</v>
      </c>
      <c r="D114" s="231"/>
      <c r="E114" s="48">
        <v>30</v>
      </c>
      <c r="F114" s="31">
        <v>58</v>
      </c>
      <c r="G114" s="31">
        <f>E114*F114</f>
        <v>1740</v>
      </c>
    </row>
    <row r="115" spans="1:7" ht="15.75" x14ac:dyDescent="0.25">
      <c r="A115" s="228"/>
      <c r="B115" s="202"/>
      <c r="C115" s="12" t="s">
        <v>84</v>
      </c>
      <c r="D115" s="232"/>
      <c r="E115" s="48">
        <v>30</v>
      </c>
      <c r="F115" s="31">
        <v>20</v>
      </c>
      <c r="G115" s="31">
        <f>E115*F115</f>
        <v>600</v>
      </c>
    </row>
    <row r="116" spans="1:7" x14ac:dyDescent="0.25">
      <c r="A116" s="352" t="s">
        <v>8</v>
      </c>
      <c r="B116" s="352"/>
      <c r="C116" s="352"/>
      <c r="D116" s="352"/>
      <c r="E116" s="352"/>
      <c r="F116" s="352"/>
      <c r="G116" s="46">
        <f>G117+G124+G128+G131</f>
        <v>21121</v>
      </c>
    </row>
    <row r="117" spans="1:7" ht="15.75" x14ac:dyDescent="0.25">
      <c r="A117" s="228" t="s">
        <v>35</v>
      </c>
      <c r="B117" s="252" t="s">
        <v>51</v>
      </c>
      <c r="C117" s="329" t="s">
        <v>81</v>
      </c>
      <c r="D117" s="329"/>
      <c r="E117" s="329"/>
      <c r="F117" s="329"/>
      <c r="G117" s="45">
        <f>G118+G120+G121+G122+G123+G119</f>
        <v>11062</v>
      </c>
    </row>
    <row r="118" spans="1:7" ht="15.75" x14ac:dyDescent="0.25">
      <c r="A118" s="228"/>
      <c r="B118" s="252"/>
      <c r="C118" s="9" t="s">
        <v>76</v>
      </c>
      <c r="D118" s="326" t="s">
        <v>153</v>
      </c>
      <c r="E118" s="47">
        <v>30</v>
      </c>
      <c r="F118" s="47">
        <v>28</v>
      </c>
      <c r="G118" s="31">
        <f t="shared" ref="G118:G123" si="5">E118*F118</f>
        <v>840</v>
      </c>
    </row>
    <row r="119" spans="1:7" ht="15.75" x14ac:dyDescent="0.25">
      <c r="A119" s="228"/>
      <c r="B119" s="252"/>
      <c r="C119" s="83" t="s">
        <v>75</v>
      </c>
      <c r="D119" s="327"/>
      <c r="E119" s="47">
        <v>6</v>
      </c>
      <c r="F119" s="47">
        <v>28</v>
      </c>
      <c r="G119" s="31">
        <f t="shared" si="5"/>
        <v>168</v>
      </c>
    </row>
    <row r="120" spans="1:7" ht="15.75" x14ac:dyDescent="0.25">
      <c r="A120" s="228"/>
      <c r="B120" s="252"/>
      <c r="C120" s="9" t="s">
        <v>82</v>
      </c>
      <c r="D120" s="327"/>
      <c r="E120" s="47">
        <v>6</v>
      </c>
      <c r="F120" s="47">
        <v>959</v>
      </c>
      <c r="G120" s="31">
        <f t="shared" si="5"/>
        <v>5754</v>
      </c>
    </row>
    <row r="121" spans="1:7" ht="15.75" x14ac:dyDescent="0.25">
      <c r="A121" s="228"/>
      <c r="B121" s="252"/>
      <c r="C121" s="9" t="s">
        <v>83</v>
      </c>
      <c r="D121" s="327"/>
      <c r="E121" s="47">
        <v>30</v>
      </c>
      <c r="F121" s="47">
        <v>58</v>
      </c>
      <c r="G121" s="31">
        <f t="shared" si="5"/>
        <v>1740</v>
      </c>
    </row>
    <row r="122" spans="1:7" ht="15.75" x14ac:dyDescent="0.25">
      <c r="A122" s="228"/>
      <c r="B122" s="252"/>
      <c r="C122" s="9" t="s">
        <v>84</v>
      </c>
      <c r="D122" s="327"/>
      <c r="E122" s="31">
        <v>30</v>
      </c>
      <c r="F122" s="47">
        <v>20</v>
      </c>
      <c r="G122" s="31">
        <f t="shared" si="5"/>
        <v>600</v>
      </c>
    </row>
    <row r="123" spans="1:7" ht="31.5" x14ac:dyDescent="0.25">
      <c r="A123" s="228"/>
      <c r="B123" s="252"/>
      <c r="C123" s="91" t="s">
        <v>109</v>
      </c>
      <c r="D123" s="328"/>
      <c r="E123" s="89">
        <v>7</v>
      </c>
      <c r="F123" s="89">
        <v>280</v>
      </c>
      <c r="G123" s="88">
        <f t="shared" si="5"/>
        <v>1960</v>
      </c>
    </row>
    <row r="124" spans="1:7" ht="15.75" x14ac:dyDescent="0.25">
      <c r="A124" s="195" t="s">
        <v>36</v>
      </c>
      <c r="B124" s="202" t="s">
        <v>66</v>
      </c>
      <c r="C124" s="241" t="s">
        <v>81</v>
      </c>
      <c r="D124" s="241"/>
      <c r="E124" s="241"/>
      <c r="F124" s="241"/>
      <c r="G124" s="45">
        <f>G125+G126+G127</f>
        <v>318</v>
      </c>
    </row>
    <row r="125" spans="1:7" ht="16.5" customHeight="1" x14ac:dyDescent="0.25">
      <c r="A125" s="195"/>
      <c r="B125" s="202"/>
      <c r="C125" s="11" t="s">
        <v>76</v>
      </c>
      <c r="D125" s="242" t="s">
        <v>89</v>
      </c>
      <c r="E125" s="53">
        <v>3</v>
      </c>
      <c r="F125" s="47">
        <v>28</v>
      </c>
      <c r="G125" s="31">
        <f>E125*F125</f>
        <v>84</v>
      </c>
    </row>
    <row r="126" spans="1:7" ht="16.5" customHeight="1" x14ac:dyDescent="0.25">
      <c r="A126" s="195"/>
      <c r="B126" s="202"/>
      <c r="C126" s="11" t="s">
        <v>83</v>
      </c>
      <c r="D126" s="243"/>
      <c r="E126" s="53">
        <v>3</v>
      </c>
      <c r="F126" s="47">
        <v>58</v>
      </c>
      <c r="G126" s="31">
        <f>E126*F126</f>
        <v>174</v>
      </c>
    </row>
    <row r="127" spans="1:7" ht="15.75" x14ac:dyDescent="0.25">
      <c r="A127" s="195"/>
      <c r="B127" s="202"/>
      <c r="C127" s="15" t="s">
        <v>79</v>
      </c>
      <c r="D127" s="244"/>
      <c r="E127" s="31">
        <v>3</v>
      </c>
      <c r="F127" s="47">
        <v>20</v>
      </c>
      <c r="G127" s="31">
        <f>E127*F127</f>
        <v>60</v>
      </c>
    </row>
    <row r="128" spans="1:7" ht="22.15" customHeight="1" x14ac:dyDescent="0.25">
      <c r="A128" s="195" t="s">
        <v>22</v>
      </c>
      <c r="B128" s="202" t="s">
        <v>67</v>
      </c>
      <c r="D128" s="344" t="s">
        <v>174</v>
      </c>
      <c r="E128" s="342" t="s">
        <v>81</v>
      </c>
      <c r="F128" s="343"/>
      <c r="G128" s="45">
        <f>G129+G130</f>
        <v>5460</v>
      </c>
    </row>
    <row r="129" spans="1:7" ht="28.9" customHeight="1" x14ac:dyDescent="0.25">
      <c r="A129" s="195"/>
      <c r="B129" s="202"/>
      <c r="C129" s="6" t="s">
        <v>83</v>
      </c>
      <c r="D129" s="203"/>
      <c r="E129" s="31">
        <v>70</v>
      </c>
      <c r="F129" s="47">
        <v>58</v>
      </c>
      <c r="G129" s="31">
        <f>E129*F129</f>
        <v>4060</v>
      </c>
    </row>
    <row r="130" spans="1:7" ht="25.9" customHeight="1" x14ac:dyDescent="0.25">
      <c r="A130" s="195"/>
      <c r="B130" s="202"/>
      <c r="C130" s="11" t="s">
        <v>84</v>
      </c>
      <c r="D130" s="204"/>
      <c r="E130" s="31">
        <v>70</v>
      </c>
      <c r="F130" s="47">
        <v>20</v>
      </c>
      <c r="G130" s="31">
        <f>E130*F130</f>
        <v>1400</v>
      </c>
    </row>
    <row r="131" spans="1:7" ht="15.75" x14ac:dyDescent="0.25">
      <c r="A131" s="195" t="s">
        <v>245</v>
      </c>
      <c r="B131" s="202" t="s">
        <v>68</v>
      </c>
      <c r="C131" s="241" t="s">
        <v>81</v>
      </c>
      <c r="D131" s="241"/>
      <c r="E131" s="241"/>
      <c r="F131" s="241"/>
      <c r="G131" s="45">
        <f>G132+G133+G134</f>
        <v>4281</v>
      </c>
    </row>
    <row r="132" spans="1:7" ht="16.5" customHeight="1" x14ac:dyDescent="0.25">
      <c r="A132" s="195"/>
      <c r="B132" s="202"/>
      <c r="C132" s="11" t="s">
        <v>82</v>
      </c>
      <c r="D132" s="242" t="s">
        <v>154</v>
      </c>
      <c r="E132" s="31">
        <v>3</v>
      </c>
      <c r="F132" s="47">
        <v>959</v>
      </c>
      <c r="G132" s="31">
        <f>F132*E132</f>
        <v>2877</v>
      </c>
    </row>
    <row r="133" spans="1:7" ht="16.5" customHeight="1" x14ac:dyDescent="0.25">
      <c r="A133" s="195"/>
      <c r="B133" s="202"/>
      <c r="C133" s="11" t="s">
        <v>83</v>
      </c>
      <c r="D133" s="243"/>
      <c r="E133" s="31">
        <v>18</v>
      </c>
      <c r="F133" s="47">
        <v>58</v>
      </c>
      <c r="G133" s="31">
        <f>E133*F133</f>
        <v>1044</v>
      </c>
    </row>
    <row r="134" spans="1:7" ht="15.75" x14ac:dyDescent="0.25">
      <c r="A134" s="195"/>
      <c r="B134" s="202"/>
      <c r="C134" s="11" t="s">
        <v>84</v>
      </c>
      <c r="D134" s="244"/>
      <c r="E134" s="31">
        <v>18</v>
      </c>
      <c r="F134" s="47">
        <v>20</v>
      </c>
      <c r="G134" s="31">
        <f>E134*F134</f>
        <v>360</v>
      </c>
    </row>
    <row r="135" spans="1:7" x14ac:dyDescent="0.25">
      <c r="A135" s="245" t="s">
        <v>10</v>
      </c>
      <c r="B135" s="246"/>
      <c r="C135" s="246"/>
      <c r="D135" s="246"/>
      <c r="E135" s="246"/>
      <c r="F135" s="247"/>
      <c r="G135" s="46">
        <f>G136+G141+G146+G157+G153</f>
        <v>20515</v>
      </c>
    </row>
    <row r="136" spans="1:7" ht="22.5" customHeight="1" x14ac:dyDescent="0.25">
      <c r="A136" s="197">
        <v>24</v>
      </c>
      <c r="B136" s="202" t="s">
        <v>55</v>
      </c>
      <c r="C136" s="240" t="s">
        <v>81</v>
      </c>
      <c r="D136" s="240"/>
      <c r="E136" s="240"/>
      <c r="F136" s="240"/>
      <c r="G136" s="45">
        <f>G137+G138+G139+G140</f>
        <v>6390</v>
      </c>
    </row>
    <row r="137" spans="1:7" ht="22.5" customHeight="1" x14ac:dyDescent="0.25">
      <c r="A137" s="197"/>
      <c r="B137" s="202"/>
      <c r="C137" s="4" t="s">
        <v>76</v>
      </c>
      <c r="D137" s="230" t="s">
        <v>90</v>
      </c>
      <c r="E137" s="53">
        <v>6</v>
      </c>
      <c r="F137" s="47">
        <v>28</v>
      </c>
      <c r="G137" s="31">
        <f>E137*F137</f>
        <v>168</v>
      </c>
    </row>
    <row r="138" spans="1:7" ht="22.5" customHeight="1" x14ac:dyDescent="0.25">
      <c r="A138" s="197"/>
      <c r="B138" s="202"/>
      <c r="C138" s="4" t="s">
        <v>82</v>
      </c>
      <c r="D138" s="231"/>
      <c r="E138" s="53">
        <v>6</v>
      </c>
      <c r="F138" s="47">
        <v>959</v>
      </c>
      <c r="G138" s="31">
        <f>E138*F138</f>
        <v>5754</v>
      </c>
    </row>
    <row r="139" spans="1:7" ht="22.5" customHeight="1" x14ac:dyDescent="0.25">
      <c r="A139" s="197"/>
      <c r="B139" s="202"/>
      <c r="C139" s="4" t="s">
        <v>83</v>
      </c>
      <c r="D139" s="231"/>
      <c r="E139" s="53">
        <v>6</v>
      </c>
      <c r="F139" s="47">
        <v>58</v>
      </c>
      <c r="G139" s="31">
        <f>E139*F139</f>
        <v>348</v>
      </c>
    </row>
    <row r="140" spans="1:7" ht="20.25" customHeight="1" x14ac:dyDescent="0.25">
      <c r="A140" s="197"/>
      <c r="B140" s="202"/>
      <c r="C140" s="39" t="s">
        <v>84</v>
      </c>
      <c r="D140" s="232"/>
      <c r="E140" s="53">
        <v>6</v>
      </c>
      <c r="F140" s="47">
        <v>20</v>
      </c>
      <c r="G140" s="31">
        <f>E140*F140</f>
        <v>120</v>
      </c>
    </row>
    <row r="141" spans="1:7" ht="20.25" customHeight="1" x14ac:dyDescent="0.25">
      <c r="A141" s="197">
        <v>25</v>
      </c>
      <c r="B141" s="198" t="s">
        <v>56</v>
      </c>
      <c r="C141" s="353" t="s">
        <v>81</v>
      </c>
      <c r="D141" s="353"/>
      <c r="E141" s="353"/>
      <c r="F141" s="353"/>
      <c r="G141" s="45">
        <f>G142+G143+G144+G145</f>
        <v>2610</v>
      </c>
    </row>
    <row r="142" spans="1:7" ht="20.25" customHeight="1" x14ac:dyDescent="0.25">
      <c r="A142" s="197"/>
      <c r="B142" s="198"/>
      <c r="C142" s="14" t="s">
        <v>76</v>
      </c>
      <c r="D142" s="199" t="s">
        <v>155</v>
      </c>
      <c r="E142" s="53">
        <v>30</v>
      </c>
      <c r="F142" s="47">
        <v>28</v>
      </c>
      <c r="G142" s="31">
        <f>E142*F142</f>
        <v>840</v>
      </c>
    </row>
    <row r="143" spans="1:7" ht="20.25" customHeight="1" x14ac:dyDescent="0.25">
      <c r="A143" s="197"/>
      <c r="B143" s="198"/>
      <c r="C143" s="14" t="s">
        <v>220</v>
      </c>
      <c r="D143" s="200"/>
      <c r="E143" s="53">
        <v>30</v>
      </c>
      <c r="F143" s="47">
        <v>20</v>
      </c>
      <c r="G143" s="31">
        <f>E143*F143</f>
        <v>600</v>
      </c>
    </row>
    <row r="144" spans="1:7" ht="20.25" customHeight="1" x14ac:dyDescent="0.25">
      <c r="A144" s="197"/>
      <c r="B144" s="198"/>
      <c r="C144" s="14" t="s">
        <v>83</v>
      </c>
      <c r="D144" s="200"/>
      <c r="E144" s="53">
        <v>15</v>
      </c>
      <c r="F144" s="47">
        <v>58</v>
      </c>
      <c r="G144" s="31">
        <f>E144*F144</f>
        <v>870</v>
      </c>
    </row>
    <row r="145" spans="1:7" ht="18.75" customHeight="1" x14ac:dyDescent="0.25">
      <c r="A145" s="197"/>
      <c r="B145" s="198"/>
      <c r="C145" s="40" t="s">
        <v>84</v>
      </c>
      <c r="D145" s="201"/>
      <c r="E145" s="53">
        <v>15</v>
      </c>
      <c r="F145" s="47">
        <v>20</v>
      </c>
      <c r="G145" s="31">
        <f>E145*F145</f>
        <v>300</v>
      </c>
    </row>
    <row r="146" spans="1:7" ht="15.75" x14ac:dyDescent="0.25">
      <c r="A146" s="195">
        <v>26</v>
      </c>
      <c r="B146" s="202" t="s">
        <v>69</v>
      </c>
      <c r="C146" s="251" t="s">
        <v>81</v>
      </c>
      <c r="D146" s="251"/>
      <c r="E146" s="251"/>
      <c r="F146" s="251"/>
      <c r="G146" s="45">
        <f>G151+G150+G152+G147+G148+G149</f>
        <v>6205</v>
      </c>
    </row>
    <row r="147" spans="1:7" ht="46.9" customHeight="1" x14ac:dyDescent="0.25">
      <c r="A147" s="195"/>
      <c r="B147" s="202"/>
      <c r="C147" s="80" t="s">
        <v>192</v>
      </c>
      <c r="D147" s="122" t="s">
        <v>195</v>
      </c>
      <c r="E147" s="53">
        <v>2</v>
      </c>
      <c r="F147" s="95">
        <v>350</v>
      </c>
      <c r="G147" s="95">
        <f t="shared" ref="G147:G152" si="6">E147*F147</f>
        <v>700</v>
      </c>
    </row>
    <row r="148" spans="1:7" ht="15.6" customHeight="1" x14ac:dyDescent="0.25">
      <c r="A148" s="195"/>
      <c r="B148" s="202"/>
      <c r="C148" s="80" t="s">
        <v>156</v>
      </c>
      <c r="D148" s="203" t="s">
        <v>141</v>
      </c>
      <c r="E148" s="53">
        <v>3</v>
      </c>
      <c r="F148" s="53">
        <v>28</v>
      </c>
      <c r="G148" s="31">
        <f t="shared" si="6"/>
        <v>84</v>
      </c>
    </row>
    <row r="149" spans="1:7" ht="15.6" customHeight="1" x14ac:dyDescent="0.25">
      <c r="A149" s="195"/>
      <c r="B149" s="202"/>
      <c r="C149" s="80" t="s">
        <v>76</v>
      </c>
      <c r="D149" s="203"/>
      <c r="E149" s="53">
        <v>24</v>
      </c>
      <c r="F149" s="53">
        <v>28</v>
      </c>
      <c r="G149" s="31">
        <f t="shared" si="6"/>
        <v>672</v>
      </c>
    </row>
    <row r="150" spans="1:7" ht="16.5" customHeight="1" x14ac:dyDescent="0.25">
      <c r="A150" s="195"/>
      <c r="B150" s="202"/>
      <c r="C150" s="6" t="s">
        <v>82</v>
      </c>
      <c r="D150" s="203"/>
      <c r="E150" s="53">
        <v>3</v>
      </c>
      <c r="F150" s="47">
        <v>959</v>
      </c>
      <c r="G150" s="31">
        <f t="shared" si="6"/>
        <v>2877</v>
      </c>
    </row>
    <row r="151" spans="1:7" ht="16.5" customHeight="1" x14ac:dyDescent="0.25">
      <c r="A151" s="195"/>
      <c r="B151" s="202"/>
      <c r="C151" s="6" t="s">
        <v>83</v>
      </c>
      <c r="D151" s="203"/>
      <c r="E151" s="53">
        <v>24</v>
      </c>
      <c r="F151" s="47">
        <v>58</v>
      </c>
      <c r="G151" s="31">
        <f t="shared" si="6"/>
        <v>1392</v>
      </c>
    </row>
    <row r="152" spans="1:7" ht="15.75" x14ac:dyDescent="0.25">
      <c r="A152" s="195"/>
      <c r="B152" s="202"/>
      <c r="C152" s="4" t="s">
        <v>79</v>
      </c>
      <c r="D152" s="204"/>
      <c r="E152" s="53">
        <v>24</v>
      </c>
      <c r="F152" s="47">
        <v>20</v>
      </c>
      <c r="G152" s="31">
        <f t="shared" si="6"/>
        <v>480</v>
      </c>
    </row>
    <row r="153" spans="1:7" ht="16.5" customHeight="1" x14ac:dyDescent="0.25">
      <c r="A153" s="192">
        <v>27</v>
      </c>
      <c r="B153" s="211" t="s">
        <v>70</v>
      </c>
      <c r="C153" s="214" t="s">
        <v>81</v>
      </c>
      <c r="D153" s="215"/>
      <c r="E153" s="215"/>
      <c r="F153" s="216"/>
      <c r="G153" s="45">
        <f>G154+G155+G156</f>
        <v>2712</v>
      </c>
    </row>
    <row r="154" spans="1:7" ht="21.6" customHeight="1" x14ac:dyDescent="0.25">
      <c r="A154" s="193"/>
      <c r="B154" s="212"/>
      <c r="C154" s="78" t="s">
        <v>76</v>
      </c>
      <c r="D154" s="205" t="s">
        <v>157</v>
      </c>
      <c r="E154" s="53">
        <v>30</v>
      </c>
      <c r="F154" s="47">
        <v>28</v>
      </c>
      <c r="G154" s="31">
        <f>E154*F154</f>
        <v>840</v>
      </c>
    </row>
    <row r="155" spans="1:7" ht="16.5" customHeight="1" x14ac:dyDescent="0.25">
      <c r="A155" s="193"/>
      <c r="B155" s="212"/>
      <c r="C155" s="78" t="s">
        <v>83</v>
      </c>
      <c r="D155" s="206"/>
      <c r="E155" s="53">
        <v>24</v>
      </c>
      <c r="F155" s="47">
        <v>58</v>
      </c>
      <c r="G155" s="31">
        <f>E155*F155</f>
        <v>1392</v>
      </c>
    </row>
    <row r="156" spans="1:7" ht="16.5" customHeight="1" x14ac:dyDescent="0.25">
      <c r="A156" s="194"/>
      <c r="B156" s="213"/>
      <c r="C156" s="77" t="s">
        <v>79</v>
      </c>
      <c r="D156" s="207"/>
      <c r="E156" s="53">
        <v>24</v>
      </c>
      <c r="F156" s="47">
        <v>20</v>
      </c>
      <c r="G156" s="31">
        <f>E156*F156</f>
        <v>480</v>
      </c>
    </row>
    <row r="157" spans="1:7" ht="15.75" x14ac:dyDescent="0.25">
      <c r="A157" s="195">
        <v>28</v>
      </c>
      <c r="B157" s="202" t="s">
        <v>71</v>
      </c>
      <c r="C157" s="240" t="s">
        <v>81</v>
      </c>
      <c r="D157" s="240"/>
      <c r="E157" s="240"/>
      <c r="F157" s="240"/>
      <c r="G157" s="45">
        <f>G158+G159+G160+G161</f>
        <v>2598</v>
      </c>
    </row>
    <row r="158" spans="1:7" ht="16.5" customHeight="1" x14ac:dyDescent="0.25">
      <c r="A158" s="195"/>
      <c r="B158" s="202"/>
      <c r="C158" s="4" t="s">
        <v>76</v>
      </c>
      <c r="D158" s="208" t="s">
        <v>224</v>
      </c>
      <c r="E158" s="53">
        <v>18</v>
      </c>
      <c r="F158" s="47">
        <v>28</v>
      </c>
      <c r="G158" s="31">
        <f>E158*F158</f>
        <v>504</v>
      </c>
    </row>
    <row r="159" spans="1:7" ht="16.5" customHeight="1" x14ac:dyDescent="0.25">
      <c r="A159" s="195"/>
      <c r="B159" s="202"/>
      <c r="C159" s="4" t="s">
        <v>83</v>
      </c>
      <c r="D159" s="209"/>
      <c r="E159" s="53">
        <v>18</v>
      </c>
      <c r="F159" s="47">
        <v>58</v>
      </c>
      <c r="G159" s="31">
        <f>E159*F159</f>
        <v>1044</v>
      </c>
    </row>
    <row r="160" spans="1:7" ht="16.5" customHeight="1" x14ac:dyDescent="0.25">
      <c r="A160" s="195"/>
      <c r="B160" s="202"/>
      <c r="C160" s="16" t="s">
        <v>79</v>
      </c>
      <c r="D160" s="209"/>
      <c r="E160" s="53">
        <v>18</v>
      </c>
      <c r="F160" s="31">
        <v>20</v>
      </c>
      <c r="G160" s="31">
        <f>E160*F160</f>
        <v>360</v>
      </c>
    </row>
    <row r="161" spans="1:7" ht="15.75" x14ac:dyDescent="0.25">
      <c r="A161" s="195"/>
      <c r="B161" s="202"/>
      <c r="C161" s="90" t="s">
        <v>95</v>
      </c>
      <c r="D161" s="210"/>
      <c r="E161" s="89">
        <v>2</v>
      </c>
      <c r="F161" s="89">
        <v>345</v>
      </c>
      <c r="G161" s="88">
        <f>E161*F161</f>
        <v>690</v>
      </c>
    </row>
    <row r="162" spans="1:7" x14ac:dyDescent="0.25">
      <c r="A162" s="245" t="s">
        <v>11</v>
      </c>
      <c r="B162" s="246"/>
      <c r="C162" s="246"/>
      <c r="D162" s="246"/>
      <c r="E162" s="246"/>
      <c r="F162" s="247"/>
      <c r="G162" s="46">
        <f>G163+G164+G169+G174+G179+G184+G192</f>
        <v>26619</v>
      </c>
    </row>
    <row r="163" spans="1:7" ht="40.5" customHeight="1" x14ac:dyDescent="0.25">
      <c r="A163" s="8">
        <v>29</v>
      </c>
      <c r="B163" s="27" t="s">
        <v>50</v>
      </c>
      <c r="C163" s="7" t="s">
        <v>221</v>
      </c>
      <c r="D163" s="79" t="s">
        <v>158</v>
      </c>
      <c r="E163" s="31">
        <v>60</v>
      </c>
      <c r="F163" s="31">
        <v>20</v>
      </c>
      <c r="G163" s="45">
        <f>E163*F163</f>
        <v>1200</v>
      </c>
    </row>
    <row r="164" spans="1:7" ht="23.25" customHeight="1" x14ac:dyDescent="0.25">
      <c r="A164" s="195">
        <v>30</v>
      </c>
      <c r="B164" s="252" t="s">
        <v>57</v>
      </c>
      <c r="C164" s="317" t="s">
        <v>81</v>
      </c>
      <c r="D164" s="317"/>
      <c r="E164" s="317"/>
      <c r="F164" s="317"/>
      <c r="G164" s="45">
        <f>G165+G166+G167+G168</f>
        <v>6057</v>
      </c>
    </row>
    <row r="165" spans="1:7" ht="21" customHeight="1" x14ac:dyDescent="0.25">
      <c r="A165" s="195"/>
      <c r="B165" s="252"/>
      <c r="C165" s="7" t="s">
        <v>82</v>
      </c>
      <c r="D165" s="346" t="s">
        <v>143</v>
      </c>
      <c r="E165" s="31">
        <v>3</v>
      </c>
      <c r="F165" s="31">
        <v>959</v>
      </c>
      <c r="G165" s="31">
        <f>F165*E165</f>
        <v>2877</v>
      </c>
    </row>
    <row r="166" spans="1:7" ht="21" customHeight="1" x14ac:dyDescent="0.25">
      <c r="A166" s="195"/>
      <c r="B166" s="252"/>
      <c r="C166" s="7" t="s">
        <v>83</v>
      </c>
      <c r="D166" s="347"/>
      <c r="E166" s="31">
        <v>30</v>
      </c>
      <c r="F166" s="31">
        <v>58</v>
      </c>
      <c r="G166" s="31">
        <f>E166*F166</f>
        <v>1740</v>
      </c>
    </row>
    <row r="167" spans="1:7" ht="17.25" customHeight="1" x14ac:dyDescent="0.25">
      <c r="A167" s="195"/>
      <c r="B167" s="252"/>
      <c r="C167" s="7" t="s">
        <v>84</v>
      </c>
      <c r="D167" s="347"/>
      <c r="E167" s="31">
        <v>30</v>
      </c>
      <c r="F167" s="31">
        <v>20</v>
      </c>
      <c r="G167" s="31">
        <f>F167*E167</f>
        <v>600</v>
      </c>
    </row>
    <row r="168" spans="1:7" ht="21" customHeight="1" x14ac:dyDescent="0.25">
      <c r="A168" s="195"/>
      <c r="B168" s="252"/>
      <c r="C168" s="41" t="s">
        <v>76</v>
      </c>
      <c r="D168" s="348"/>
      <c r="E168" s="31">
        <v>30</v>
      </c>
      <c r="F168" s="31">
        <v>28</v>
      </c>
      <c r="G168" s="31">
        <f>E168*F168</f>
        <v>840</v>
      </c>
    </row>
    <row r="169" spans="1:7" ht="21" customHeight="1" x14ac:dyDescent="0.25">
      <c r="A169" s="195">
        <v>31</v>
      </c>
      <c r="B169" s="198" t="s">
        <v>193</v>
      </c>
      <c r="C169" s="321" t="s">
        <v>81</v>
      </c>
      <c r="D169" s="321"/>
      <c r="E169" s="321"/>
      <c r="F169" s="321"/>
      <c r="G169" s="45">
        <f>G170+G171+G172+G173</f>
        <v>1995</v>
      </c>
    </row>
    <row r="170" spans="1:7" ht="20.25" customHeight="1" x14ac:dyDescent="0.25">
      <c r="A170" s="195"/>
      <c r="B170" s="198"/>
      <c r="C170" s="41" t="s">
        <v>76</v>
      </c>
      <c r="D170" s="349" t="s">
        <v>159</v>
      </c>
      <c r="E170" s="31">
        <v>15</v>
      </c>
      <c r="F170" s="31">
        <v>15</v>
      </c>
      <c r="G170" s="31">
        <f>E170*F170</f>
        <v>225</v>
      </c>
    </row>
    <row r="171" spans="1:7" ht="18" customHeight="1" x14ac:dyDescent="0.25">
      <c r="A171" s="195"/>
      <c r="B171" s="198"/>
      <c r="C171" s="41" t="s">
        <v>83</v>
      </c>
      <c r="D171" s="350"/>
      <c r="E171" s="31">
        <v>15</v>
      </c>
      <c r="F171" s="31">
        <v>58</v>
      </c>
      <c r="G171" s="31">
        <f>E171*F171</f>
        <v>870</v>
      </c>
    </row>
    <row r="172" spans="1:7" ht="18" customHeight="1" x14ac:dyDescent="0.25">
      <c r="A172" s="195"/>
      <c r="B172" s="198"/>
      <c r="C172" s="41" t="s">
        <v>84</v>
      </c>
      <c r="D172" s="350"/>
      <c r="E172" s="31">
        <v>15</v>
      </c>
      <c r="F172" s="31">
        <v>20</v>
      </c>
      <c r="G172" s="31">
        <f>E172*F172</f>
        <v>300</v>
      </c>
    </row>
    <row r="173" spans="1:7" ht="20.25" customHeight="1" x14ac:dyDescent="0.25">
      <c r="A173" s="195"/>
      <c r="B173" s="198"/>
      <c r="C173" s="40" t="s">
        <v>220</v>
      </c>
      <c r="D173" s="351"/>
      <c r="E173" s="31">
        <v>30</v>
      </c>
      <c r="F173" s="31">
        <v>20</v>
      </c>
      <c r="G173" s="31">
        <f>E173*F173</f>
        <v>600</v>
      </c>
    </row>
    <row r="174" spans="1:7" ht="15.75" x14ac:dyDescent="0.25">
      <c r="A174" s="195">
        <v>32</v>
      </c>
      <c r="B174" s="339" t="s">
        <v>40</v>
      </c>
      <c r="C174" s="317" t="s">
        <v>81</v>
      </c>
      <c r="D174" s="317"/>
      <c r="E174" s="317"/>
      <c r="F174" s="317"/>
      <c r="G174" s="45">
        <f>G175+G176+G177+G178</f>
        <v>3226</v>
      </c>
    </row>
    <row r="175" spans="1:7" ht="16.5" customHeight="1" x14ac:dyDescent="0.25">
      <c r="A175" s="195"/>
      <c r="B175" s="339"/>
      <c r="C175" s="7" t="s">
        <v>76</v>
      </c>
      <c r="D175" s="346" t="s">
        <v>160</v>
      </c>
      <c r="E175" s="31">
        <v>21</v>
      </c>
      <c r="F175" s="31">
        <v>28</v>
      </c>
      <c r="G175" s="31">
        <f>E175*F175</f>
        <v>588</v>
      </c>
    </row>
    <row r="176" spans="1:7" ht="16.5" customHeight="1" x14ac:dyDescent="0.25">
      <c r="A176" s="195"/>
      <c r="B176" s="339"/>
      <c r="C176" s="7" t="s">
        <v>83</v>
      </c>
      <c r="D176" s="347"/>
      <c r="E176" s="31">
        <v>21</v>
      </c>
      <c r="F176" s="31">
        <v>58</v>
      </c>
      <c r="G176" s="31">
        <f>E176*F176</f>
        <v>1218</v>
      </c>
    </row>
    <row r="177" spans="1:7" ht="16.5" customHeight="1" x14ac:dyDescent="0.25">
      <c r="A177" s="195"/>
      <c r="B177" s="339"/>
      <c r="C177" s="7" t="s">
        <v>84</v>
      </c>
      <c r="D177" s="347"/>
      <c r="E177" s="31">
        <v>21</v>
      </c>
      <c r="F177" s="31">
        <v>20</v>
      </c>
      <c r="G177" s="31">
        <f>E177*F177</f>
        <v>420</v>
      </c>
    </row>
    <row r="178" spans="1:7" ht="31.5" x14ac:dyDescent="0.25">
      <c r="A178" s="195"/>
      <c r="B178" s="339"/>
      <c r="C178" s="4" t="s">
        <v>220</v>
      </c>
      <c r="D178" s="348"/>
      <c r="E178" s="31">
        <v>50</v>
      </c>
      <c r="F178" s="31">
        <v>20</v>
      </c>
      <c r="G178" s="31">
        <f>E178*F178</f>
        <v>1000</v>
      </c>
    </row>
    <row r="179" spans="1:7" ht="15.75" x14ac:dyDescent="0.25">
      <c r="A179" s="195">
        <v>33</v>
      </c>
      <c r="B179" s="345" t="s">
        <v>194</v>
      </c>
      <c r="C179" s="240" t="s">
        <v>81</v>
      </c>
      <c r="D179" s="240"/>
      <c r="E179" s="240"/>
      <c r="F179" s="240"/>
      <c r="G179" s="45">
        <f>G180+G181+G182+G183</f>
        <v>7026</v>
      </c>
    </row>
    <row r="180" spans="1:7" ht="16.5" customHeight="1" x14ac:dyDescent="0.25">
      <c r="A180" s="195"/>
      <c r="B180" s="345"/>
      <c r="C180" s="4" t="s">
        <v>82</v>
      </c>
      <c r="D180" s="230" t="s">
        <v>161</v>
      </c>
      <c r="E180" s="31">
        <v>6</v>
      </c>
      <c r="F180" s="31">
        <v>959</v>
      </c>
      <c r="G180" s="31">
        <f>E180*F180</f>
        <v>5754</v>
      </c>
    </row>
    <row r="181" spans="1:7" ht="16.5" customHeight="1" x14ac:dyDescent="0.25">
      <c r="A181" s="195"/>
      <c r="B181" s="345"/>
      <c r="C181" s="4" t="s">
        <v>76</v>
      </c>
      <c r="D181" s="231"/>
      <c r="E181" s="31">
        <v>12</v>
      </c>
      <c r="F181" s="31">
        <v>28</v>
      </c>
      <c r="G181" s="31">
        <f>E181*F181</f>
        <v>336</v>
      </c>
    </row>
    <row r="182" spans="1:7" ht="16.5" customHeight="1" x14ac:dyDescent="0.25">
      <c r="A182" s="195"/>
      <c r="B182" s="345"/>
      <c r="C182" s="4" t="s">
        <v>83</v>
      </c>
      <c r="D182" s="231"/>
      <c r="E182" s="31">
        <v>12</v>
      </c>
      <c r="F182" s="31">
        <v>58</v>
      </c>
      <c r="G182" s="31">
        <f>E182*F182</f>
        <v>696</v>
      </c>
    </row>
    <row r="183" spans="1:7" ht="15.75" x14ac:dyDescent="0.25">
      <c r="A183" s="195"/>
      <c r="B183" s="345"/>
      <c r="C183" s="13" t="s">
        <v>79</v>
      </c>
      <c r="D183" s="232"/>
      <c r="E183" s="31">
        <v>12</v>
      </c>
      <c r="F183" s="31">
        <v>20</v>
      </c>
      <c r="G183" s="31">
        <f>E183*F183</f>
        <v>240</v>
      </c>
    </row>
    <row r="184" spans="1:7" ht="16.5" customHeight="1" x14ac:dyDescent="0.25">
      <c r="A184" s="192">
        <v>34</v>
      </c>
      <c r="B184" s="211" t="s">
        <v>123</v>
      </c>
      <c r="C184" s="266" t="s">
        <v>81</v>
      </c>
      <c r="D184" s="267"/>
      <c r="E184" s="267"/>
      <c r="F184" s="268"/>
      <c r="G184" s="45">
        <f>G185+G186+G187+G188+G189+G190+G191</f>
        <v>5715</v>
      </c>
    </row>
    <row r="185" spans="1:7" ht="16.5" customHeight="1" x14ac:dyDescent="0.25">
      <c r="A185" s="193"/>
      <c r="B185" s="212"/>
      <c r="C185" s="98" t="s">
        <v>76</v>
      </c>
      <c r="D185" s="318" t="s">
        <v>162</v>
      </c>
      <c r="E185" s="99">
        <v>9</v>
      </c>
      <c r="F185" s="100">
        <v>28</v>
      </c>
      <c r="G185" s="31">
        <f t="shared" ref="G185:G191" si="7">E185*F185</f>
        <v>252</v>
      </c>
    </row>
    <row r="186" spans="1:7" ht="16.5" customHeight="1" x14ac:dyDescent="0.25">
      <c r="A186" s="193"/>
      <c r="B186" s="212"/>
      <c r="C186" s="98" t="s">
        <v>75</v>
      </c>
      <c r="D186" s="319"/>
      <c r="E186" s="99">
        <v>3</v>
      </c>
      <c r="F186" s="100">
        <v>28</v>
      </c>
      <c r="G186" s="31">
        <f t="shared" si="7"/>
        <v>84</v>
      </c>
    </row>
    <row r="187" spans="1:7" ht="16.5" customHeight="1" x14ac:dyDescent="0.25">
      <c r="A187" s="193"/>
      <c r="B187" s="212"/>
      <c r="C187" s="98" t="s">
        <v>77</v>
      </c>
      <c r="D187" s="319"/>
      <c r="E187" s="99">
        <v>3</v>
      </c>
      <c r="F187" s="100">
        <v>959</v>
      </c>
      <c r="G187" s="31">
        <f t="shared" si="7"/>
        <v>2877</v>
      </c>
    </row>
    <row r="188" spans="1:7" ht="16.5" customHeight="1" x14ac:dyDescent="0.25">
      <c r="A188" s="193"/>
      <c r="B188" s="212"/>
      <c r="C188" s="98" t="s">
        <v>83</v>
      </c>
      <c r="D188" s="319"/>
      <c r="E188" s="99">
        <v>9</v>
      </c>
      <c r="F188" s="100">
        <v>58</v>
      </c>
      <c r="G188" s="31">
        <f t="shared" si="7"/>
        <v>522</v>
      </c>
    </row>
    <row r="189" spans="1:7" ht="16.5" customHeight="1" x14ac:dyDescent="0.25">
      <c r="A189" s="193"/>
      <c r="B189" s="212"/>
      <c r="C189" s="98" t="s">
        <v>79</v>
      </c>
      <c r="D189" s="319"/>
      <c r="E189" s="99">
        <v>9</v>
      </c>
      <c r="F189" s="100">
        <v>20</v>
      </c>
      <c r="G189" s="31">
        <f t="shared" si="7"/>
        <v>180</v>
      </c>
    </row>
    <row r="190" spans="1:7" ht="30.6" customHeight="1" x14ac:dyDescent="0.25">
      <c r="A190" s="193"/>
      <c r="B190" s="212"/>
      <c r="C190" s="98" t="s">
        <v>220</v>
      </c>
      <c r="D190" s="319"/>
      <c r="E190" s="99">
        <v>15</v>
      </c>
      <c r="F190" s="100">
        <v>20</v>
      </c>
      <c r="G190" s="31">
        <f t="shared" si="7"/>
        <v>300</v>
      </c>
    </row>
    <row r="191" spans="1:7" ht="16.5" customHeight="1" x14ac:dyDescent="0.25">
      <c r="A191" s="194"/>
      <c r="B191" s="213"/>
      <c r="C191" s="98" t="s">
        <v>124</v>
      </c>
      <c r="D191" s="320"/>
      <c r="E191" s="99">
        <v>3</v>
      </c>
      <c r="F191" s="100">
        <v>500</v>
      </c>
      <c r="G191" s="31">
        <f t="shared" si="7"/>
        <v>1500</v>
      </c>
    </row>
    <row r="192" spans="1:7" ht="16.5" customHeight="1" x14ac:dyDescent="0.25">
      <c r="A192" s="192">
        <v>35</v>
      </c>
      <c r="B192" s="315" t="s">
        <v>52</v>
      </c>
      <c r="C192" s="214" t="s">
        <v>81</v>
      </c>
      <c r="D192" s="215"/>
      <c r="E192" s="215"/>
      <c r="F192" s="216"/>
      <c r="G192" s="45">
        <v>1400</v>
      </c>
    </row>
    <row r="193" spans="1:7" ht="16.5" customHeight="1" x14ac:dyDescent="0.25">
      <c r="A193" s="194"/>
      <c r="B193" s="316"/>
      <c r="C193" s="4" t="s">
        <v>76</v>
      </c>
      <c r="D193" s="68" t="s">
        <v>163</v>
      </c>
      <c r="E193" s="31">
        <v>50</v>
      </c>
      <c r="F193" s="31">
        <v>28</v>
      </c>
      <c r="G193" s="31">
        <f>E193*F193</f>
        <v>1400</v>
      </c>
    </row>
    <row r="194" spans="1:7" x14ac:dyDescent="0.25">
      <c r="A194" s="245" t="s">
        <v>12</v>
      </c>
      <c r="B194" s="246"/>
      <c r="C194" s="246"/>
      <c r="D194" s="246"/>
      <c r="E194" s="246"/>
      <c r="F194" s="247"/>
      <c r="G194" s="46">
        <f>G195+G199+G210+G204</f>
        <v>47730</v>
      </c>
    </row>
    <row r="195" spans="1:7" ht="15.75" x14ac:dyDescent="0.25">
      <c r="A195" s="195">
        <v>36</v>
      </c>
      <c r="B195" s="202" t="s">
        <v>196</v>
      </c>
      <c r="C195" s="240" t="s">
        <v>81</v>
      </c>
      <c r="D195" s="240"/>
      <c r="E195" s="240"/>
      <c r="F195" s="240"/>
      <c r="G195" s="45">
        <f>G196+G197+G198</f>
        <v>636</v>
      </c>
    </row>
    <row r="196" spans="1:7" ht="16.5" customHeight="1" x14ac:dyDescent="0.25">
      <c r="A196" s="195"/>
      <c r="B196" s="202"/>
      <c r="C196" s="4" t="s">
        <v>76</v>
      </c>
      <c r="D196" s="230" t="s">
        <v>164</v>
      </c>
      <c r="E196" s="31">
        <v>6</v>
      </c>
      <c r="F196" s="31">
        <v>28</v>
      </c>
      <c r="G196" s="31">
        <f>E196*F196</f>
        <v>168</v>
      </c>
    </row>
    <row r="197" spans="1:7" ht="16.5" customHeight="1" x14ac:dyDescent="0.25">
      <c r="A197" s="195"/>
      <c r="B197" s="202"/>
      <c r="C197" s="4" t="s">
        <v>83</v>
      </c>
      <c r="D197" s="231"/>
      <c r="E197" s="31">
        <v>6</v>
      </c>
      <c r="F197" s="31">
        <v>58</v>
      </c>
      <c r="G197" s="31">
        <f>E197*F197</f>
        <v>348</v>
      </c>
    </row>
    <row r="198" spans="1:7" ht="15.75" x14ac:dyDescent="0.25">
      <c r="A198" s="195"/>
      <c r="B198" s="202"/>
      <c r="C198" s="4" t="s">
        <v>84</v>
      </c>
      <c r="D198" s="232"/>
      <c r="E198" s="31">
        <v>6</v>
      </c>
      <c r="F198" s="31">
        <v>20</v>
      </c>
      <c r="G198" s="31">
        <f>E198*F198</f>
        <v>120</v>
      </c>
    </row>
    <row r="199" spans="1:7" ht="15.75" x14ac:dyDescent="0.25">
      <c r="A199" s="195">
        <v>37</v>
      </c>
      <c r="B199" s="202" t="s">
        <v>24</v>
      </c>
      <c r="C199" s="240" t="s">
        <v>81</v>
      </c>
      <c r="D199" s="240"/>
      <c r="E199" s="240"/>
      <c r="F199" s="240"/>
      <c r="G199" s="45">
        <f>G200+G201+G202+G203</f>
        <v>6057</v>
      </c>
    </row>
    <row r="200" spans="1:7" ht="16.5" customHeight="1" x14ac:dyDescent="0.25">
      <c r="A200" s="195"/>
      <c r="B200" s="202"/>
      <c r="C200" s="4" t="s">
        <v>76</v>
      </c>
      <c r="D200" s="230" t="s">
        <v>143</v>
      </c>
      <c r="E200" s="31">
        <v>30</v>
      </c>
      <c r="F200" s="31">
        <v>28</v>
      </c>
      <c r="G200" s="31">
        <f>E200*F200</f>
        <v>840</v>
      </c>
    </row>
    <row r="201" spans="1:7" ht="16.5" customHeight="1" x14ac:dyDescent="0.25">
      <c r="A201" s="195"/>
      <c r="B201" s="202"/>
      <c r="C201" s="4" t="s">
        <v>82</v>
      </c>
      <c r="D201" s="231"/>
      <c r="E201" s="31">
        <v>3</v>
      </c>
      <c r="F201" s="31">
        <v>959</v>
      </c>
      <c r="G201" s="31">
        <f>E201*F201</f>
        <v>2877</v>
      </c>
    </row>
    <row r="202" spans="1:7" ht="16.5" customHeight="1" x14ac:dyDescent="0.25">
      <c r="A202" s="195"/>
      <c r="B202" s="202"/>
      <c r="C202" s="4" t="s">
        <v>83</v>
      </c>
      <c r="D202" s="231"/>
      <c r="E202" s="31">
        <v>30</v>
      </c>
      <c r="F202" s="31">
        <v>58</v>
      </c>
      <c r="G202" s="31">
        <f>E202*F202</f>
        <v>1740</v>
      </c>
    </row>
    <row r="203" spans="1:7" ht="15.75" x14ac:dyDescent="0.25">
      <c r="A203" s="195"/>
      <c r="B203" s="202"/>
      <c r="C203" s="4" t="s">
        <v>79</v>
      </c>
      <c r="D203" s="232"/>
      <c r="E203" s="31">
        <v>30</v>
      </c>
      <c r="F203" s="31">
        <v>20</v>
      </c>
      <c r="G203" s="31">
        <f>E203*F203</f>
        <v>600</v>
      </c>
    </row>
    <row r="204" spans="1:7" ht="16.899999999999999" customHeight="1" x14ac:dyDescent="0.25">
      <c r="A204" s="192">
        <v>38</v>
      </c>
      <c r="B204" s="211" t="s">
        <v>230</v>
      </c>
      <c r="C204" s="214" t="s">
        <v>81</v>
      </c>
      <c r="D204" s="215"/>
      <c r="E204" s="215"/>
      <c r="F204" s="216"/>
      <c r="G204" s="45">
        <f>G205+G206+G207+G208+G209</f>
        <v>34980</v>
      </c>
    </row>
    <row r="205" spans="1:7" ht="16.899999999999999" customHeight="1" x14ac:dyDescent="0.25">
      <c r="A205" s="193"/>
      <c r="B205" s="212"/>
      <c r="C205" s="127" t="s">
        <v>211</v>
      </c>
      <c r="D205" s="126"/>
      <c r="E205" s="142">
        <v>3</v>
      </c>
      <c r="F205" s="143">
        <v>5000</v>
      </c>
      <c r="G205" s="95">
        <f>E205*F205</f>
        <v>15000</v>
      </c>
    </row>
    <row r="206" spans="1:7" ht="16.899999999999999" customHeight="1" x14ac:dyDescent="0.25">
      <c r="A206" s="193"/>
      <c r="B206" s="212"/>
      <c r="C206" s="127" t="s">
        <v>212</v>
      </c>
      <c r="D206" s="126"/>
      <c r="E206" s="142">
        <v>1</v>
      </c>
      <c r="F206" s="143">
        <v>15000</v>
      </c>
      <c r="G206" s="95">
        <f>E206*F206</f>
        <v>15000</v>
      </c>
    </row>
    <row r="207" spans="1:7" ht="16.899999999999999" customHeight="1" x14ac:dyDescent="0.25">
      <c r="A207" s="193"/>
      <c r="B207" s="212"/>
      <c r="C207" s="127" t="s">
        <v>210</v>
      </c>
      <c r="D207" s="126"/>
      <c r="E207" s="142">
        <v>4</v>
      </c>
      <c r="F207" s="143">
        <v>345</v>
      </c>
      <c r="G207" s="95">
        <f>F207*E207</f>
        <v>1380</v>
      </c>
    </row>
    <row r="208" spans="1:7" ht="16.899999999999999" customHeight="1" x14ac:dyDescent="0.25">
      <c r="A208" s="193"/>
      <c r="B208" s="212"/>
      <c r="C208" s="230" t="s">
        <v>118</v>
      </c>
      <c r="D208" s="81">
        <v>2</v>
      </c>
      <c r="E208" s="57">
        <v>2</v>
      </c>
      <c r="F208" s="49">
        <v>500</v>
      </c>
      <c r="G208" s="31">
        <f>D208*E208*F208</f>
        <v>2000</v>
      </c>
    </row>
    <row r="209" spans="1:7" ht="26.45" customHeight="1" x14ac:dyDescent="0.25">
      <c r="A209" s="194"/>
      <c r="B209" s="213"/>
      <c r="C209" s="232"/>
      <c r="D209" s="81">
        <v>2</v>
      </c>
      <c r="E209" s="57">
        <v>2</v>
      </c>
      <c r="F209" s="49">
        <v>400</v>
      </c>
      <c r="G209" s="31">
        <f>D209*E209*F209</f>
        <v>1600</v>
      </c>
    </row>
    <row r="210" spans="1:7" ht="15.75" x14ac:dyDescent="0.25">
      <c r="A210" s="195">
        <v>39</v>
      </c>
      <c r="B210" s="202" t="s">
        <v>38</v>
      </c>
      <c r="C210" s="240" t="s">
        <v>81</v>
      </c>
      <c r="D210" s="240"/>
      <c r="E210" s="240"/>
      <c r="F210" s="240"/>
      <c r="G210" s="45">
        <f>G211+G214+G212+G213</f>
        <v>6057</v>
      </c>
    </row>
    <row r="211" spans="1:7" ht="16.5" customHeight="1" x14ac:dyDescent="0.25">
      <c r="A211" s="195"/>
      <c r="B211" s="202"/>
      <c r="C211" s="4" t="s">
        <v>76</v>
      </c>
      <c r="D211" s="230" t="s">
        <v>143</v>
      </c>
      <c r="E211" s="31">
        <v>30</v>
      </c>
      <c r="F211" s="31">
        <v>28</v>
      </c>
      <c r="G211" s="31">
        <f>E211*F211</f>
        <v>840</v>
      </c>
    </row>
    <row r="212" spans="1:7" ht="16.5" customHeight="1" x14ac:dyDescent="0.25">
      <c r="A212" s="195"/>
      <c r="B212" s="202"/>
      <c r="C212" s="68" t="s">
        <v>83</v>
      </c>
      <c r="D212" s="231"/>
      <c r="E212" s="31">
        <v>30</v>
      </c>
      <c r="F212" s="31">
        <v>58</v>
      </c>
      <c r="G212" s="31">
        <f>E212*F212</f>
        <v>1740</v>
      </c>
    </row>
    <row r="213" spans="1:7" ht="16.5" customHeight="1" x14ac:dyDescent="0.25">
      <c r="A213" s="195"/>
      <c r="B213" s="202"/>
      <c r="C213" s="68" t="s">
        <v>84</v>
      </c>
      <c r="D213" s="231"/>
      <c r="E213" s="31">
        <v>30</v>
      </c>
      <c r="F213" s="31">
        <v>20</v>
      </c>
      <c r="G213" s="31">
        <f>E213*F213</f>
        <v>600</v>
      </c>
    </row>
    <row r="214" spans="1:7" ht="15.75" x14ac:dyDescent="0.25">
      <c r="A214" s="195"/>
      <c r="B214" s="202"/>
      <c r="C214" s="4" t="s">
        <v>82</v>
      </c>
      <c r="D214" s="232"/>
      <c r="E214" s="31">
        <v>3</v>
      </c>
      <c r="F214" s="31">
        <v>959</v>
      </c>
      <c r="G214" s="31">
        <f>E214*F214</f>
        <v>2877</v>
      </c>
    </row>
    <row r="215" spans="1:7" x14ac:dyDescent="0.25">
      <c r="A215" s="245" t="s">
        <v>13</v>
      </c>
      <c r="B215" s="246"/>
      <c r="C215" s="246"/>
      <c r="D215" s="246"/>
      <c r="E215" s="246"/>
      <c r="F215" s="247"/>
      <c r="G215" s="46">
        <f>G216</f>
        <v>46633</v>
      </c>
    </row>
    <row r="216" spans="1:7" ht="15.75" x14ac:dyDescent="0.25">
      <c r="A216" s="195">
        <v>40</v>
      </c>
      <c r="B216" s="202" t="s">
        <v>165</v>
      </c>
      <c r="C216" s="240" t="s">
        <v>81</v>
      </c>
      <c r="D216" s="240"/>
      <c r="E216" s="240"/>
      <c r="F216" s="240"/>
      <c r="G216" s="45">
        <f>G218+G219+G220+G221+G222+G223+G217</f>
        <v>46633</v>
      </c>
    </row>
    <row r="217" spans="1:7" ht="15.75" x14ac:dyDescent="0.25">
      <c r="A217" s="195"/>
      <c r="B217" s="202"/>
      <c r="C217" s="81" t="s">
        <v>156</v>
      </c>
      <c r="D217" s="230" t="s">
        <v>166</v>
      </c>
      <c r="E217" s="116">
        <v>9</v>
      </c>
      <c r="F217" s="116">
        <v>28</v>
      </c>
      <c r="G217" s="95">
        <f t="shared" ref="G217:G223" si="8">E217*F217</f>
        <v>252</v>
      </c>
    </row>
    <row r="218" spans="1:7" ht="16.5" customHeight="1" x14ac:dyDescent="0.25">
      <c r="A218" s="195"/>
      <c r="B218" s="202"/>
      <c r="C218" s="4" t="s">
        <v>76</v>
      </c>
      <c r="D218" s="231"/>
      <c r="E218" s="31">
        <v>80</v>
      </c>
      <c r="F218" s="31">
        <v>28</v>
      </c>
      <c r="G218" s="31">
        <f t="shared" si="8"/>
        <v>2240</v>
      </c>
    </row>
    <row r="219" spans="1:7" ht="16.5" customHeight="1" x14ac:dyDescent="0.25">
      <c r="A219" s="195"/>
      <c r="B219" s="202"/>
      <c r="C219" s="4" t="s">
        <v>82</v>
      </c>
      <c r="D219" s="231"/>
      <c r="E219" s="31">
        <v>9</v>
      </c>
      <c r="F219" s="31">
        <v>959</v>
      </c>
      <c r="G219" s="31">
        <f t="shared" si="8"/>
        <v>8631</v>
      </c>
    </row>
    <row r="220" spans="1:7" ht="16.5" customHeight="1" x14ac:dyDescent="0.25">
      <c r="A220" s="195"/>
      <c r="B220" s="202"/>
      <c r="C220" s="4" t="s">
        <v>83</v>
      </c>
      <c r="D220" s="231"/>
      <c r="E220" s="31">
        <v>45</v>
      </c>
      <c r="F220" s="31">
        <v>58</v>
      </c>
      <c r="G220" s="31">
        <f t="shared" si="8"/>
        <v>2610</v>
      </c>
    </row>
    <row r="221" spans="1:7" ht="16.5" customHeight="1" x14ac:dyDescent="0.25">
      <c r="A221" s="195"/>
      <c r="B221" s="202"/>
      <c r="C221" s="4" t="s">
        <v>79</v>
      </c>
      <c r="D221" s="231"/>
      <c r="E221" s="31">
        <v>45</v>
      </c>
      <c r="F221" s="31">
        <v>20</v>
      </c>
      <c r="G221" s="31">
        <f t="shared" si="8"/>
        <v>900</v>
      </c>
    </row>
    <row r="222" spans="1:7" ht="16.5" customHeight="1" x14ac:dyDescent="0.25">
      <c r="A222" s="195"/>
      <c r="B222" s="202"/>
      <c r="C222" s="123" t="s">
        <v>216</v>
      </c>
      <c r="D222" s="231"/>
      <c r="E222" s="146">
        <v>3</v>
      </c>
      <c r="F222" s="146">
        <v>4000</v>
      </c>
      <c r="G222" s="146">
        <f t="shared" si="8"/>
        <v>12000</v>
      </c>
    </row>
    <row r="223" spans="1:7" ht="16.5" customHeight="1" x14ac:dyDescent="0.25">
      <c r="A223" s="195"/>
      <c r="B223" s="202"/>
      <c r="C223" s="145" t="s">
        <v>215</v>
      </c>
      <c r="D223" s="232"/>
      <c r="E223" s="88">
        <v>4</v>
      </c>
      <c r="F223" s="88">
        <v>5000</v>
      </c>
      <c r="G223" s="88">
        <f t="shared" si="8"/>
        <v>20000</v>
      </c>
    </row>
    <row r="224" spans="1:7" x14ac:dyDescent="0.25">
      <c r="A224" s="245" t="s">
        <v>14</v>
      </c>
      <c r="B224" s="246"/>
      <c r="C224" s="246"/>
      <c r="D224" s="246"/>
      <c r="E224" s="246"/>
      <c r="F224" s="247"/>
      <c r="G224" s="46">
        <f>G225+G229+G234+G235+G239+G244+G248</f>
        <v>22822</v>
      </c>
    </row>
    <row r="225" spans="1:7" ht="15.75" x14ac:dyDescent="0.25">
      <c r="A225" s="195">
        <v>41</v>
      </c>
      <c r="B225" s="198" t="s">
        <v>60</v>
      </c>
      <c r="C225" s="251" t="s">
        <v>81</v>
      </c>
      <c r="D225" s="251"/>
      <c r="E225" s="251"/>
      <c r="F225" s="251"/>
      <c r="G225" s="45">
        <f>G226+G227+G228</f>
        <v>318</v>
      </c>
    </row>
    <row r="226" spans="1:7" ht="16.5" customHeight="1" x14ac:dyDescent="0.25">
      <c r="A226" s="195"/>
      <c r="B226" s="198"/>
      <c r="C226" s="6" t="s">
        <v>76</v>
      </c>
      <c r="D226" s="344" t="s">
        <v>168</v>
      </c>
      <c r="E226" s="31">
        <v>3</v>
      </c>
      <c r="F226" s="31">
        <v>28</v>
      </c>
      <c r="G226" s="31">
        <f>E226*F226</f>
        <v>84</v>
      </c>
    </row>
    <row r="227" spans="1:7" ht="16.5" customHeight="1" x14ac:dyDescent="0.25">
      <c r="A227" s="195"/>
      <c r="B227" s="198"/>
      <c r="C227" s="6" t="s">
        <v>83</v>
      </c>
      <c r="D227" s="203"/>
      <c r="E227" s="31">
        <v>3</v>
      </c>
      <c r="F227" s="31">
        <v>58</v>
      </c>
      <c r="G227" s="31">
        <f>E227*F227</f>
        <v>174</v>
      </c>
    </row>
    <row r="228" spans="1:7" ht="19.5" customHeight="1" x14ac:dyDescent="0.25">
      <c r="A228" s="195"/>
      <c r="B228" s="198"/>
      <c r="C228" s="6" t="s">
        <v>79</v>
      </c>
      <c r="D228" s="204"/>
      <c r="E228" s="31">
        <v>3</v>
      </c>
      <c r="F228" s="31">
        <v>20</v>
      </c>
      <c r="G228" s="31">
        <f>E228*F228</f>
        <v>60</v>
      </c>
    </row>
    <row r="229" spans="1:7" ht="19.149999999999999" customHeight="1" x14ac:dyDescent="0.25">
      <c r="A229" s="195">
        <v>42</v>
      </c>
      <c r="B229" s="252" t="s">
        <v>169</v>
      </c>
      <c r="C229" s="251" t="s">
        <v>81</v>
      </c>
      <c r="D229" s="251"/>
      <c r="E229" s="251"/>
      <c r="F229" s="251"/>
      <c r="G229" s="45">
        <f>G230+G231+G232+G233</f>
        <v>2610</v>
      </c>
    </row>
    <row r="230" spans="1:7" ht="14.45" customHeight="1" x14ac:dyDescent="0.25">
      <c r="A230" s="195"/>
      <c r="B230" s="252"/>
      <c r="C230" s="6" t="s">
        <v>76</v>
      </c>
      <c r="D230" s="344" t="s">
        <v>167</v>
      </c>
      <c r="E230" s="31">
        <v>30</v>
      </c>
      <c r="F230" s="31">
        <v>28</v>
      </c>
      <c r="G230" s="31">
        <f>E230*F230</f>
        <v>840</v>
      </c>
    </row>
    <row r="231" spans="1:7" ht="16.899999999999999" customHeight="1" x14ac:dyDescent="0.25">
      <c r="A231" s="195"/>
      <c r="B231" s="252"/>
      <c r="C231" s="6" t="s">
        <v>83</v>
      </c>
      <c r="D231" s="203"/>
      <c r="E231" s="31">
        <v>15</v>
      </c>
      <c r="F231" s="31">
        <v>58</v>
      </c>
      <c r="G231" s="31">
        <f>E231*F231</f>
        <v>870</v>
      </c>
    </row>
    <row r="232" spans="1:7" ht="16.149999999999999" customHeight="1" x14ac:dyDescent="0.25">
      <c r="A232" s="195"/>
      <c r="B232" s="252"/>
      <c r="C232" s="6" t="s">
        <v>79</v>
      </c>
      <c r="D232" s="203"/>
      <c r="E232" s="31">
        <v>15</v>
      </c>
      <c r="F232" s="31">
        <v>20</v>
      </c>
      <c r="G232" s="31">
        <f>E232*F232</f>
        <v>300</v>
      </c>
    </row>
    <row r="233" spans="1:7" ht="16.899999999999999" customHeight="1" x14ac:dyDescent="0.25">
      <c r="A233" s="195"/>
      <c r="B233" s="252"/>
      <c r="C233" s="6" t="s">
        <v>222</v>
      </c>
      <c r="D233" s="204"/>
      <c r="E233" s="31">
        <v>30</v>
      </c>
      <c r="F233" s="31">
        <v>20</v>
      </c>
      <c r="G233" s="31">
        <f>E233*F233</f>
        <v>600</v>
      </c>
    </row>
    <row r="234" spans="1:7" ht="16.5" x14ac:dyDescent="0.25">
      <c r="A234" s="8">
        <v>43</v>
      </c>
      <c r="B234" s="70" t="s">
        <v>52</v>
      </c>
      <c r="C234" s="6" t="s">
        <v>87</v>
      </c>
      <c r="D234" s="71" t="s">
        <v>170</v>
      </c>
      <c r="E234" s="31">
        <v>100</v>
      </c>
      <c r="F234" s="31">
        <v>50</v>
      </c>
      <c r="G234" s="45">
        <f>E234*F234</f>
        <v>5000</v>
      </c>
    </row>
    <row r="235" spans="1:7" ht="15.75" x14ac:dyDescent="0.25">
      <c r="A235" s="195">
        <v>44</v>
      </c>
      <c r="B235" s="202" t="s">
        <v>58</v>
      </c>
      <c r="C235" s="251" t="s">
        <v>81</v>
      </c>
      <c r="D235" s="251"/>
      <c r="E235" s="251"/>
      <c r="F235" s="251"/>
      <c r="G235" s="45">
        <f>G236+G237+G238</f>
        <v>1272</v>
      </c>
    </row>
    <row r="236" spans="1:7" ht="16.5" customHeight="1" x14ac:dyDescent="0.25">
      <c r="A236" s="195"/>
      <c r="B236" s="202"/>
      <c r="C236" s="6" t="s">
        <v>76</v>
      </c>
      <c r="D236" s="344" t="s">
        <v>171</v>
      </c>
      <c r="E236" s="31">
        <v>12</v>
      </c>
      <c r="F236" s="31">
        <v>28</v>
      </c>
      <c r="G236" s="31">
        <f>E236*F236</f>
        <v>336</v>
      </c>
    </row>
    <row r="237" spans="1:7" ht="16.5" customHeight="1" x14ac:dyDescent="0.25">
      <c r="A237" s="195"/>
      <c r="B237" s="202"/>
      <c r="C237" s="6" t="s">
        <v>83</v>
      </c>
      <c r="D237" s="203"/>
      <c r="E237" s="31">
        <v>12</v>
      </c>
      <c r="F237" s="31">
        <v>58</v>
      </c>
      <c r="G237" s="31">
        <f>E237*F237</f>
        <v>696</v>
      </c>
    </row>
    <row r="238" spans="1:7" ht="15.75" x14ac:dyDescent="0.25">
      <c r="A238" s="195"/>
      <c r="B238" s="202"/>
      <c r="C238" s="6" t="s">
        <v>79</v>
      </c>
      <c r="D238" s="204"/>
      <c r="E238" s="31">
        <v>12</v>
      </c>
      <c r="F238" s="31">
        <v>20</v>
      </c>
      <c r="G238" s="31">
        <f>E238*F238</f>
        <v>240</v>
      </c>
    </row>
    <row r="239" spans="1:7" ht="16.5" customHeight="1" x14ac:dyDescent="0.25">
      <c r="A239" s="226">
        <v>45</v>
      </c>
      <c r="B239" s="202" t="s">
        <v>59</v>
      </c>
      <c r="C239" s="251" t="s">
        <v>81</v>
      </c>
      <c r="D239" s="251"/>
      <c r="E239" s="251"/>
      <c r="F239" s="251"/>
      <c r="G239" s="45">
        <f>G240+G241+G242+G243</f>
        <v>6709</v>
      </c>
    </row>
    <row r="240" spans="1:7" ht="16.5" customHeight="1" x14ac:dyDescent="0.25">
      <c r="A240" s="226"/>
      <c r="B240" s="202"/>
      <c r="C240" s="6" t="s">
        <v>76</v>
      </c>
      <c r="D240" s="344" t="s">
        <v>172</v>
      </c>
      <c r="E240" s="31">
        <v>70</v>
      </c>
      <c r="F240" s="31">
        <v>28</v>
      </c>
      <c r="G240" s="31">
        <f>E240*F240</f>
        <v>1960</v>
      </c>
    </row>
    <row r="241" spans="1:7" ht="16.5" customHeight="1" x14ac:dyDescent="0.25">
      <c r="A241" s="226"/>
      <c r="B241" s="202"/>
      <c r="C241" s="6" t="s">
        <v>82</v>
      </c>
      <c r="D241" s="203"/>
      <c r="E241" s="31">
        <v>3</v>
      </c>
      <c r="F241" s="31">
        <v>959</v>
      </c>
      <c r="G241" s="31">
        <f>E241*F241</f>
        <v>2877</v>
      </c>
    </row>
    <row r="242" spans="1:7" ht="16.5" customHeight="1" x14ac:dyDescent="0.25">
      <c r="A242" s="226"/>
      <c r="B242" s="202"/>
      <c r="C242" s="6" t="s">
        <v>83</v>
      </c>
      <c r="D242" s="203"/>
      <c r="E242" s="31">
        <v>24</v>
      </c>
      <c r="F242" s="31">
        <v>58</v>
      </c>
      <c r="G242" s="31">
        <f>E242*F242</f>
        <v>1392</v>
      </c>
    </row>
    <row r="243" spans="1:7" ht="15.75" x14ac:dyDescent="0.25">
      <c r="A243" s="226"/>
      <c r="B243" s="202"/>
      <c r="C243" s="6" t="s">
        <v>79</v>
      </c>
      <c r="D243" s="204"/>
      <c r="E243" s="31">
        <v>24</v>
      </c>
      <c r="F243" s="31">
        <v>20</v>
      </c>
      <c r="G243" s="31">
        <f>E243*F243</f>
        <v>480</v>
      </c>
    </row>
    <row r="244" spans="1:7" ht="15.75" x14ac:dyDescent="0.25">
      <c r="A244" s="195">
        <v>46</v>
      </c>
      <c r="B244" s="202" t="s">
        <v>197</v>
      </c>
      <c r="C244" s="251" t="s">
        <v>81</v>
      </c>
      <c r="D244" s="251"/>
      <c r="E244" s="251"/>
      <c r="F244" s="251"/>
      <c r="G244" s="45">
        <f>G245+G246+G247</f>
        <v>5217</v>
      </c>
    </row>
    <row r="245" spans="1:7" ht="16.5" customHeight="1" x14ac:dyDescent="0.25">
      <c r="A245" s="195"/>
      <c r="B245" s="202"/>
      <c r="C245" s="6" t="s">
        <v>82</v>
      </c>
      <c r="D245" s="344" t="s">
        <v>143</v>
      </c>
      <c r="E245" s="31">
        <v>3</v>
      </c>
      <c r="F245" s="31">
        <v>959</v>
      </c>
      <c r="G245" s="31">
        <f>E245*F245</f>
        <v>2877</v>
      </c>
    </row>
    <row r="246" spans="1:7" ht="16.5" customHeight="1" x14ac:dyDescent="0.25">
      <c r="A246" s="195"/>
      <c r="B246" s="202"/>
      <c r="C246" s="6" t="s">
        <v>83</v>
      </c>
      <c r="D246" s="203"/>
      <c r="E246" s="31">
        <v>30</v>
      </c>
      <c r="F246" s="31">
        <v>58</v>
      </c>
      <c r="G246" s="31">
        <f>E246*F246</f>
        <v>1740</v>
      </c>
    </row>
    <row r="247" spans="1:7" ht="15.75" x14ac:dyDescent="0.25">
      <c r="A247" s="195"/>
      <c r="B247" s="202"/>
      <c r="C247" s="6" t="s">
        <v>84</v>
      </c>
      <c r="D247" s="204"/>
      <c r="E247" s="31">
        <v>30</v>
      </c>
      <c r="F247" s="31">
        <v>20</v>
      </c>
      <c r="G247" s="31">
        <f>E247*F247</f>
        <v>600</v>
      </c>
    </row>
    <row r="248" spans="1:7" ht="15.75" x14ac:dyDescent="0.25">
      <c r="A248" s="195">
        <v>47</v>
      </c>
      <c r="B248" s="202" t="s">
        <v>198</v>
      </c>
      <c r="C248" s="251" t="s">
        <v>81</v>
      </c>
      <c r="D248" s="251"/>
      <c r="E248" s="251"/>
      <c r="F248" s="251"/>
      <c r="G248" s="45">
        <f>G249+G250+G251</f>
        <v>1696</v>
      </c>
    </row>
    <row r="249" spans="1:7" ht="16.5" customHeight="1" x14ac:dyDescent="0.25">
      <c r="A249" s="195"/>
      <c r="B249" s="202"/>
      <c r="C249" s="6" t="s">
        <v>76</v>
      </c>
      <c r="D249" s="344" t="s">
        <v>173</v>
      </c>
      <c r="E249" s="31">
        <v>16</v>
      </c>
      <c r="F249" s="31">
        <v>28</v>
      </c>
      <c r="G249" s="31">
        <f>E249*F249</f>
        <v>448</v>
      </c>
    </row>
    <row r="250" spans="1:7" ht="16.5" customHeight="1" x14ac:dyDescent="0.25">
      <c r="A250" s="195"/>
      <c r="B250" s="202"/>
      <c r="C250" s="6" t="s">
        <v>83</v>
      </c>
      <c r="D250" s="203"/>
      <c r="E250" s="31">
        <v>16</v>
      </c>
      <c r="F250" s="31">
        <v>58</v>
      </c>
      <c r="G250" s="31">
        <f>E250*F250</f>
        <v>928</v>
      </c>
    </row>
    <row r="251" spans="1:7" ht="15.75" x14ac:dyDescent="0.25">
      <c r="A251" s="195"/>
      <c r="B251" s="202"/>
      <c r="C251" s="4" t="s">
        <v>84</v>
      </c>
      <c r="D251" s="204"/>
      <c r="E251" s="31">
        <v>16</v>
      </c>
      <c r="F251" s="31">
        <v>20</v>
      </c>
      <c r="G251" s="31">
        <f>E251*F251</f>
        <v>320</v>
      </c>
    </row>
    <row r="252" spans="1:7" x14ac:dyDescent="0.25">
      <c r="A252" s="245" t="s">
        <v>15</v>
      </c>
      <c r="B252" s="246"/>
      <c r="C252" s="246"/>
      <c r="D252" s="246"/>
      <c r="E252" s="246"/>
      <c r="F252" s="247"/>
      <c r="G252" s="46">
        <f>G253+G257</f>
        <v>5535</v>
      </c>
    </row>
    <row r="253" spans="1:7" x14ac:dyDescent="0.25">
      <c r="A253" s="195">
        <v>48</v>
      </c>
      <c r="B253" s="211" t="s">
        <v>28</v>
      </c>
      <c r="C253" s="365" t="s">
        <v>81</v>
      </c>
      <c r="D253" s="365"/>
      <c r="E253" s="365"/>
      <c r="F253" s="365"/>
      <c r="G253" s="45">
        <f>G254+G255+G256</f>
        <v>318</v>
      </c>
    </row>
    <row r="254" spans="1:7" ht="15" customHeight="1" x14ac:dyDescent="0.25">
      <c r="A254" s="195"/>
      <c r="B254" s="212"/>
      <c r="C254" s="54" t="s">
        <v>76</v>
      </c>
      <c r="D254" s="366" t="s">
        <v>168</v>
      </c>
      <c r="E254" s="47">
        <v>3</v>
      </c>
      <c r="F254" s="47">
        <v>28</v>
      </c>
      <c r="G254" s="31">
        <f>E254*F254</f>
        <v>84</v>
      </c>
    </row>
    <row r="255" spans="1:7" ht="15" customHeight="1" x14ac:dyDescent="0.25">
      <c r="A255" s="195"/>
      <c r="B255" s="212"/>
      <c r="C255" s="54" t="s">
        <v>83</v>
      </c>
      <c r="D255" s="367"/>
      <c r="E255" s="47">
        <v>3</v>
      </c>
      <c r="F255" s="47">
        <v>58</v>
      </c>
      <c r="G255" s="31">
        <f>E255*F255</f>
        <v>174</v>
      </c>
    </row>
    <row r="256" spans="1:7" ht="15.75" customHeight="1" x14ac:dyDescent="0.25">
      <c r="A256" s="195"/>
      <c r="B256" s="213"/>
      <c r="C256" s="4" t="s">
        <v>84</v>
      </c>
      <c r="D256" s="368"/>
      <c r="E256" s="31">
        <v>3</v>
      </c>
      <c r="F256" s="31">
        <v>20</v>
      </c>
      <c r="G256" s="31">
        <f>E256*F256</f>
        <v>60</v>
      </c>
    </row>
    <row r="257" spans="1:7" ht="15.75" x14ac:dyDescent="0.25">
      <c r="A257" s="302">
        <v>49</v>
      </c>
      <c r="B257" s="202" t="s">
        <v>29</v>
      </c>
      <c r="C257" s="240" t="s">
        <v>81</v>
      </c>
      <c r="D257" s="240"/>
      <c r="E257" s="240"/>
      <c r="F257" s="240"/>
      <c r="G257" s="45">
        <f>G258+G259+G260</f>
        <v>5217</v>
      </c>
    </row>
    <row r="258" spans="1:7" ht="16.5" customHeight="1" x14ac:dyDescent="0.25">
      <c r="A258" s="302"/>
      <c r="B258" s="202"/>
      <c r="C258" s="4" t="s">
        <v>82</v>
      </c>
      <c r="D258" s="230" t="s">
        <v>143</v>
      </c>
      <c r="E258" s="31">
        <v>3</v>
      </c>
      <c r="F258" s="31">
        <v>959</v>
      </c>
      <c r="G258" s="31">
        <f>E258*F258</f>
        <v>2877</v>
      </c>
    </row>
    <row r="259" spans="1:7" ht="16.5" customHeight="1" x14ac:dyDescent="0.25">
      <c r="A259" s="302"/>
      <c r="B259" s="202"/>
      <c r="C259" s="4" t="s">
        <v>83</v>
      </c>
      <c r="D259" s="231"/>
      <c r="E259" s="31">
        <v>30</v>
      </c>
      <c r="F259" s="31">
        <v>58</v>
      </c>
      <c r="G259" s="31">
        <f>E259*F259</f>
        <v>1740</v>
      </c>
    </row>
    <row r="260" spans="1:7" ht="15.75" x14ac:dyDescent="0.25">
      <c r="A260" s="302"/>
      <c r="B260" s="202"/>
      <c r="C260" s="4" t="s">
        <v>79</v>
      </c>
      <c r="D260" s="231"/>
      <c r="E260" s="31">
        <v>30</v>
      </c>
      <c r="F260" s="31">
        <v>20</v>
      </c>
      <c r="G260" s="31">
        <f>E260*F260</f>
        <v>600</v>
      </c>
    </row>
    <row r="261" spans="1:7" ht="14.45" customHeight="1" x14ac:dyDescent="0.25">
      <c r="A261" s="248" t="s">
        <v>16</v>
      </c>
      <c r="B261" s="249"/>
      <c r="C261" s="249"/>
      <c r="D261" s="249"/>
      <c r="E261" s="249"/>
      <c r="F261" s="250"/>
      <c r="G261" s="46">
        <f>G262</f>
        <v>5217</v>
      </c>
    </row>
    <row r="262" spans="1:7" ht="15.75" x14ac:dyDescent="0.25">
      <c r="A262" s="302">
        <v>50</v>
      </c>
      <c r="B262" s="202" t="s">
        <v>61</v>
      </c>
      <c r="C262" s="240" t="s">
        <v>81</v>
      </c>
      <c r="D262" s="240"/>
      <c r="E262" s="240"/>
      <c r="F262" s="240"/>
      <c r="G262" s="117">
        <f>G263+G264+G265</f>
        <v>5217</v>
      </c>
    </row>
    <row r="263" spans="1:7" ht="16.5" customHeight="1" x14ac:dyDescent="0.25">
      <c r="A263" s="302"/>
      <c r="B263" s="202"/>
      <c r="C263" s="4" t="s">
        <v>82</v>
      </c>
      <c r="D263" s="230" t="s">
        <v>143</v>
      </c>
      <c r="E263" s="31">
        <v>3</v>
      </c>
      <c r="F263" s="31">
        <v>959</v>
      </c>
      <c r="G263" s="33">
        <f>E263*F263</f>
        <v>2877</v>
      </c>
    </row>
    <row r="264" spans="1:7" ht="16.5" customHeight="1" x14ac:dyDescent="0.25">
      <c r="A264" s="302"/>
      <c r="B264" s="202"/>
      <c r="C264" s="4" t="s">
        <v>83</v>
      </c>
      <c r="D264" s="231"/>
      <c r="E264" s="31">
        <v>30</v>
      </c>
      <c r="F264" s="31">
        <v>58</v>
      </c>
      <c r="G264" s="33">
        <f>E264*F264</f>
        <v>1740</v>
      </c>
    </row>
    <row r="265" spans="1:7" ht="15.75" x14ac:dyDescent="0.25">
      <c r="A265" s="302"/>
      <c r="B265" s="202"/>
      <c r="C265" s="4" t="s">
        <v>84</v>
      </c>
      <c r="D265" s="231"/>
      <c r="E265" s="31">
        <v>30</v>
      </c>
      <c r="F265" s="31">
        <v>20</v>
      </c>
      <c r="G265" s="33">
        <f>E265*F265</f>
        <v>600</v>
      </c>
    </row>
    <row r="266" spans="1:7" ht="14.45" customHeight="1" x14ac:dyDescent="0.25">
      <c r="A266" s="248" t="s">
        <v>17</v>
      </c>
      <c r="B266" s="249"/>
      <c r="C266" s="249"/>
      <c r="D266" s="249"/>
      <c r="E266" s="249"/>
      <c r="F266" s="250"/>
      <c r="G266" s="46">
        <f>G267</f>
        <v>10000</v>
      </c>
    </row>
    <row r="267" spans="1:7" ht="33" x14ac:dyDescent="0.25">
      <c r="A267" s="28">
        <v>51</v>
      </c>
      <c r="B267" s="55" t="s">
        <v>53</v>
      </c>
      <c r="C267" s="269" t="s">
        <v>88</v>
      </c>
      <c r="D267" s="301"/>
      <c r="E267" s="31">
        <v>5</v>
      </c>
      <c r="F267" s="31">
        <v>2000</v>
      </c>
      <c r="G267" s="45">
        <f>E267*F267</f>
        <v>10000</v>
      </c>
    </row>
    <row r="268" spans="1:7" ht="15" customHeight="1" x14ac:dyDescent="0.25">
      <c r="A268" s="258" t="s">
        <v>199</v>
      </c>
      <c r="B268" s="259"/>
      <c r="C268" s="259"/>
      <c r="D268" s="260"/>
      <c r="E268" s="274" t="s">
        <v>91</v>
      </c>
      <c r="F268" s="275"/>
      <c r="G268" s="393">
        <f>G270+G314+G325+G340+G349+G354+G384+G397+G404+G416+G426+G408</f>
        <v>2073571</v>
      </c>
    </row>
    <row r="269" spans="1:7" ht="15" customHeight="1" x14ac:dyDescent="0.25">
      <c r="A269" s="261"/>
      <c r="B269" s="262"/>
      <c r="C269" s="262"/>
      <c r="D269" s="263"/>
      <c r="E269" s="276"/>
      <c r="F269" s="277"/>
      <c r="G269" s="394"/>
    </row>
    <row r="270" spans="1:7" x14ac:dyDescent="0.25">
      <c r="A270" s="245" t="s">
        <v>2</v>
      </c>
      <c r="B270" s="246"/>
      <c r="C270" s="246"/>
      <c r="D270" s="246"/>
      <c r="E270" s="246"/>
      <c r="F270" s="247"/>
      <c r="G270" s="46">
        <f>G271+G276+G281+G286+G291+G296+G299+G304+G307+G310</f>
        <v>288351</v>
      </c>
    </row>
    <row r="271" spans="1:7" x14ac:dyDescent="0.25">
      <c r="A271" s="192">
        <v>52</v>
      </c>
      <c r="B271" s="264" t="s">
        <v>111</v>
      </c>
      <c r="C271" s="278" t="s">
        <v>81</v>
      </c>
      <c r="D271" s="279"/>
      <c r="E271" s="279"/>
      <c r="F271" s="280"/>
      <c r="G271" s="92">
        <f>G274+G275+G272+G273</f>
        <v>9501</v>
      </c>
    </row>
    <row r="272" spans="1:7" x14ac:dyDescent="0.25">
      <c r="A272" s="193"/>
      <c r="B272" s="265"/>
      <c r="C272" s="167" t="s">
        <v>116</v>
      </c>
      <c r="D272" s="168">
        <v>2</v>
      </c>
      <c r="E272" s="168">
        <v>1</v>
      </c>
      <c r="F272" s="169">
        <v>700</v>
      </c>
      <c r="G272" s="92">
        <f>D272*E272*F272</f>
        <v>1400</v>
      </c>
    </row>
    <row r="273" spans="1:7" x14ac:dyDescent="0.25">
      <c r="A273" s="193"/>
      <c r="B273" s="265"/>
      <c r="C273" s="174" t="s">
        <v>115</v>
      </c>
      <c r="D273" s="175">
        <v>2</v>
      </c>
      <c r="E273" s="175">
        <v>1</v>
      </c>
      <c r="F273" s="176">
        <v>80.5</v>
      </c>
      <c r="G273" s="92">
        <f>D273*F273</f>
        <v>161</v>
      </c>
    </row>
    <row r="274" spans="1:7" ht="19.899999999999999" customHeight="1" x14ac:dyDescent="0.25">
      <c r="A274" s="193"/>
      <c r="B274" s="265"/>
      <c r="C274" s="69" t="s">
        <v>110</v>
      </c>
      <c r="D274" s="69">
        <v>2</v>
      </c>
      <c r="E274" s="31">
        <v>2</v>
      </c>
      <c r="F274" s="31">
        <v>300</v>
      </c>
      <c r="G274" s="47">
        <f>D274*E274*F274</f>
        <v>1200</v>
      </c>
    </row>
    <row r="275" spans="1:7" ht="20.45" customHeight="1" x14ac:dyDescent="0.25">
      <c r="A275" s="194"/>
      <c r="B275" s="281"/>
      <c r="C275" s="69" t="s">
        <v>185</v>
      </c>
      <c r="D275" s="69">
        <v>2</v>
      </c>
      <c r="E275" s="31">
        <v>2</v>
      </c>
      <c r="F275" s="31">
        <v>1685</v>
      </c>
      <c r="G275" s="47">
        <f>D275*E275*F275</f>
        <v>6740</v>
      </c>
    </row>
    <row r="276" spans="1:7" ht="19.5" customHeight="1" x14ac:dyDescent="0.25">
      <c r="A276" s="192">
        <v>53</v>
      </c>
      <c r="B276" s="264" t="s">
        <v>112</v>
      </c>
      <c r="C276" s="278" t="s">
        <v>81</v>
      </c>
      <c r="D276" s="279"/>
      <c r="E276" s="279"/>
      <c r="F276" s="280"/>
      <c r="G276" s="92">
        <f>G277+G280+G278+G279</f>
        <v>35900</v>
      </c>
    </row>
    <row r="277" spans="1:7" ht="15.6" customHeight="1" x14ac:dyDescent="0.25">
      <c r="A277" s="193"/>
      <c r="B277" s="265"/>
      <c r="C277" s="69" t="s">
        <v>113</v>
      </c>
      <c r="D277" s="69">
        <v>10</v>
      </c>
      <c r="E277" s="31">
        <v>2</v>
      </c>
      <c r="F277" s="31">
        <v>300</v>
      </c>
      <c r="G277" s="47">
        <f>D277*E277*F277</f>
        <v>6000</v>
      </c>
    </row>
    <row r="278" spans="1:7" ht="15.6" customHeight="1" x14ac:dyDescent="0.25">
      <c r="A278" s="193"/>
      <c r="B278" s="265"/>
      <c r="C278" s="152" t="s">
        <v>115</v>
      </c>
      <c r="D278" s="84">
        <v>9</v>
      </c>
      <c r="E278" s="31">
        <v>1</v>
      </c>
      <c r="F278" s="31">
        <v>100</v>
      </c>
      <c r="G278" s="47">
        <f>D278*E278*F278</f>
        <v>900</v>
      </c>
    </row>
    <row r="279" spans="1:7" ht="15.6" customHeight="1" x14ac:dyDescent="0.25">
      <c r="A279" s="193"/>
      <c r="B279" s="265"/>
      <c r="C279" s="177" t="s">
        <v>126</v>
      </c>
      <c r="D279" s="173">
        <v>10</v>
      </c>
      <c r="E279" s="45">
        <v>1</v>
      </c>
      <c r="F279" s="45">
        <v>1500</v>
      </c>
      <c r="G279" s="92">
        <f>D279*E279*F279</f>
        <v>15000</v>
      </c>
    </row>
    <row r="280" spans="1:7" ht="15" customHeight="1" x14ac:dyDescent="0.25">
      <c r="A280" s="193"/>
      <c r="B280" s="265"/>
      <c r="C280" s="151" t="s">
        <v>233</v>
      </c>
      <c r="D280" s="69">
        <v>10</v>
      </c>
      <c r="E280" s="31">
        <v>2</v>
      </c>
      <c r="F280" s="31">
        <v>700</v>
      </c>
      <c r="G280" s="47">
        <f>D280*E280*F280</f>
        <v>14000</v>
      </c>
    </row>
    <row r="281" spans="1:7" ht="16.5" customHeight="1" x14ac:dyDescent="0.25">
      <c r="A281" s="192">
        <v>54</v>
      </c>
      <c r="B281" s="211" t="s">
        <v>135</v>
      </c>
      <c r="C281" s="357" t="s">
        <v>81</v>
      </c>
      <c r="D281" s="358"/>
      <c r="E281" s="358"/>
      <c r="F281" s="359"/>
      <c r="G281" s="45">
        <f>D282+G283+G284+G285</f>
        <v>39400</v>
      </c>
    </row>
    <row r="282" spans="1:7" ht="16.5" customHeight="1" x14ac:dyDescent="0.25">
      <c r="A282" s="193"/>
      <c r="B282" s="212"/>
      <c r="C282" s="96" t="s">
        <v>114</v>
      </c>
      <c r="D282" s="363">
        <v>10000</v>
      </c>
      <c r="E282" s="363"/>
      <c r="F282" s="363"/>
      <c r="G282" s="364"/>
    </row>
    <row r="283" spans="1:7" ht="16.5" customHeight="1" x14ac:dyDescent="0.25">
      <c r="A283" s="193"/>
      <c r="B283" s="212"/>
      <c r="C283" s="96" t="s">
        <v>115</v>
      </c>
      <c r="D283" s="107">
        <v>14</v>
      </c>
      <c r="E283" s="31">
        <v>1</v>
      </c>
      <c r="F283" s="95">
        <v>100</v>
      </c>
      <c r="G283" s="95">
        <f>D283*E283*F283</f>
        <v>1400</v>
      </c>
    </row>
    <row r="284" spans="1:7" ht="16.5" customHeight="1" x14ac:dyDescent="0.25">
      <c r="A284" s="193"/>
      <c r="B284" s="212"/>
      <c r="C284" s="178" t="s">
        <v>116</v>
      </c>
      <c r="D284" s="179">
        <v>14</v>
      </c>
      <c r="E284" s="45">
        <v>2</v>
      </c>
      <c r="F284" s="45">
        <v>700</v>
      </c>
      <c r="G284" s="45">
        <f>D284*E284*F284</f>
        <v>19600</v>
      </c>
    </row>
    <row r="285" spans="1:7" ht="16.5" customHeight="1" x14ac:dyDescent="0.25">
      <c r="A285" s="193"/>
      <c r="B285" s="212"/>
      <c r="C285" s="93" t="s">
        <v>110</v>
      </c>
      <c r="D285" s="94">
        <v>14</v>
      </c>
      <c r="E285" s="56">
        <v>2</v>
      </c>
      <c r="F285" s="49">
        <v>300</v>
      </c>
      <c r="G285" s="31">
        <f>D285*E285*F285</f>
        <v>8400</v>
      </c>
    </row>
    <row r="286" spans="1:7" ht="16.5" customHeight="1" x14ac:dyDescent="0.25">
      <c r="A286" s="192">
        <v>55</v>
      </c>
      <c r="B286" s="211" t="s">
        <v>134</v>
      </c>
      <c r="C286" s="357" t="s">
        <v>81</v>
      </c>
      <c r="D286" s="358"/>
      <c r="E286" s="358"/>
      <c r="F286" s="359"/>
      <c r="G286" s="45">
        <f>G287+G288+G289+D290</f>
        <v>32900</v>
      </c>
    </row>
    <row r="287" spans="1:7" ht="16.5" customHeight="1" x14ac:dyDescent="0.25">
      <c r="A287" s="193"/>
      <c r="B287" s="212"/>
      <c r="C287" s="93" t="s">
        <v>110</v>
      </c>
      <c r="D287" s="94">
        <v>11</v>
      </c>
      <c r="E287" s="56">
        <v>2</v>
      </c>
      <c r="F287" s="49">
        <v>300</v>
      </c>
      <c r="G287" s="31">
        <f>D287*E287*F287</f>
        <v>6600</v>
      </c>
    </row>
    <row r="288" spans="1:7" ht="16.5" customHeight="1" x14ac:dyDescent="0.25">
      <c r="A288" s="193"/>
      <c r="B288" s="212"/>
      <c r="C288" s="180" t="s">
        <v>116</v>
      </c>
      <c r="D288" s="181">
        <v>11</v>
      </c>
      <c r="E288" s="182">
        <v>2</v>
      </c>
      <c r="F288" s="183">
        <v>700</v>
      </c>
      <c r="G288" s="45">
        <f>D288*E288*F288</f>
        <v>15400</v>
      </c>
    </row>
    <row r="289" spans="1:7" ht="16.5" customHeight="1" x14ac:dyDescent="0.25">
      <c r="A289" s="193"/>
      <c r="B289" s="212"/>
      <c r="C289" s="93" t="s">
        <v>115</v>
      </c>
      <c r="D289" s="94">
        <v>9</v>
      </c>
      <c r="E289" s="56">
        <v>1</v>
      </c>
      <c r="F289" s="49">
        <v>100</v>
      </c>
      <c r="G289" s="31">
        <f>D289*E289*F289</f>
        <v>900</v>
      </c>
    </row>
    <row r="290" spans="1:7" ht="16.5" customHeight="1" x14ac:dyDescent="0.25">
      <c r="A290" s="194"/>
      <c r="B290" s="212"/>
      <c r="C290" s="93" t="s">
        <v>114</v>
      </c>
      <c r="D290" s="360">
        <v>10000</v>
      </c>
      <c r="E290" s="361"/>
      <c r="F290" s="361"/>
      <c r="G290" s="362"/>
    </row>
    <row r="291" spans="1:7" ht="16.5" customHeight="1" x14ac:dyDescent="0.25">
      <c r="A291" s="192">
        <v>56</v>
      </c>
      <c r="B291" s="211" t="s">
        <v>136</v>
      </c>
      <c r="C291" s="357" t="s">
        <v>81</v>
      </c>
      <c r="D291" s="358"/>
      <c r="E291" s="358"/>
      <c r="F291" s="358"/>
      <c r="G291" s="111">
        <f>G292+G293+G294+D295</f>
        <v>35000</v>
      </c>
    </row>
    <row r="292" spans="1:7" ht="16.5" customHeight="1" x14ac:dyDescent="0.25">
      <c r="A292" s="193"/>
      <c r="B292" s="212"/>
      <c r="C292" s="93" t="s">
        <v>110</v>
      </c>
      <c r="D292" s="94">
        <v>12</v>
      </c>
      <c r="E292" s="56">
        <v>2</v>
      </c>
      <c r="F292" s="49">
        <v>300</v>
      </c>
      <c r="G292" s="31">
        <f>D292*E292*F292</f>
        <v>7200</v>
      </c>
    </row>
    <row r="293" spans="1:7" ht="16.5" customHeight="1" x14ac:dyDescent="0.25">
      <c r="A293" s="193"/>
      <c r="B293" s="212"/>
      <c r="C293" s="93" t="s">
        <v>116</v>
      </c>
      <c r="D293" s="94">
        <v>12</v>
      </c>
      <c r="E293" s="56">
        <v>2</v>
      </c>
      <c r="F293" s="49">
        <v>700</v>
      </c>
      <c r="G293" s="31">
        <f>D293*E293*F293</f>
        <v>16800</v>
      </c>
    </row>
    <row r="294" spans="1:7" ht="16.5" customHeight="1" x14ac:dyDescent="0.25">
      <c r="A294" s="193"/>
      <c r="B294" s="212"/>
      <c r="C294" s="93" t="s">
        <v>115</v>
      </c>
      <c r="D294" s="94">
        <v>10</v>
      </c>
      <c r="E294" s="56">
        <v>1</v>
      </c>
      <c r="F294" s="49">
        <v>100</v>
      </c>
      <c r="G294" s="31">
        <f>D294*E294*F294</f>
        <v>1000</v>
      </c>
    </row>
    <row r="295" spans="1:7" ht="16.5" customHeight="1" x14ac:dyDescent="0.25">
      <c r="A295" s="194"/>
      <c r="B295" s="212"/>
      <c r="C295" s="93" t="s">
        <v>114</v>
      </c>
      <c r="D295" s="360">
        <v>10000</v>
      </c>
      <c r="E295" s="361"/>
      <c r="F295" s="361"/>
      <c r="G295" s="362"/>
    </row>
    <row r="296" spans="1:7" ht="16.5" customHeight="1" x14ac:dyDescent="0.25">
      <c r="A296" s="192">
        <v>57</v>
      </c>
      <c r="B296" s="211" t="s">
        <v>62</v>
      </c>
      <c r="C296" s="357" t="s">
        <v>81</v>
      </c>
      <c r="D296" s="358"/>
      <c r="E296" s="358"/>
      <c r="F296" s="358"/>
      <c r="G296" s="111">
        <f>G297+G298</f>
        <v>4400</v>
      </c>
    </row>
    <row r="297" spans="1:7" ht="16.5" customHeight="1" x14ac:dyDescent="0.25">
      <c r="A297" s="193"/>
      <c r="B297" s="212"/>
      <c r="C297" s="93" t="s">
        <v>110</v>
      </c>
      <c r="D297" s="108">
        <v>1</v>
      </c>
      <c r="E297" s="109">
        <v>2</v>
      </c>
      <c r="F297" s="109">
        <v>300</v>
      </c>
      <c r="G297" s="110">
        <f>D297*E297*F297</f>
        <v>600</v>
      </c>
    </row>
    <row r="298" spans="1:7" ht="15.75" x14ac:dyDescent="0.25">
      <c r="A298" s="194"/>
      <c r="B298" s="213"/>
      <c r="C298" s="15" t="s">
        <v>119</v>
      </c>
      <c r="D298" s="118">
        <v>1</v>
      </c>
      <c r="E298" s="56">
        <v>2</v>
      </c>
      <c r="F298" s="49">
        <v>1900</v>
      </c>
      <c r="G298" s="31">
        <f>D298*E298*F298</f>
        <v>3800</v>
      </c>
    </row>
    <row r="299" spans="1:7" ht="16.899999999999999" customHeight="1" x14ac:dyDescent="0.25">
      <c r="A299" s="192">
        <v>58</v>
      </c>
      <c r="B299" s="211" t="s">
        <v>200</v>
      </c>
      <c r="C299" s="354" t="s">
        <v>81</v>
      </c>
      <c r="D299" s="355"/>
      <c r="E299" s="355"/>
      <c r="F299" s="356"/>
      <c r="G299" s="45">
        <f>G301+G302+G303</f>
        <v>24050</v>
      </c>
    </row>
    <row r="300" spans="1:7" ht="16.899999999999999" customHeight="1" x14ac:dyDescent="0.25">
      <c r="A300" s="193"/>
      <c r="B300" s="212"/>
      <c r="C300" s="104" t="s">
        <v>116</v>
      </c>
      <c r="D300" s="132">
        <v>5</v>
      </c>
      <c r="E300" s="105">
        <v>2</v>
      </c>
      <c r="F300" s="153">
        <v>700</v>
      </c>
      <c r="G300" s="95">
        <f>D300*E300*F300</f>
        <v>7000</v>
      </c>
    </row>
    <row r="301" spans="1:7" ht="16.899999999999999" customHeight="1" x14ac:dyDescent="0.25">
      <c r="A301" s="193"/>
      <c r="B301" s="212"/>
      <c r="C301" s="86" t="s">
        <v>110</v>
      </c>
      <c r="D301" s="86">
        <v>5</v>
      </c>
      <c r="E301" s="56">
        <v>2</v>
      </c>
      <c r="F301" s="49">
        <v>300</v>
      </c>
      <c r="G301" s="31">
        <f>D301*E301*F301</f>
        <v>3000</v>
      </c>
    </row>
    <row r="302" spans="1:7" ht="16.899999999999999" customHeight="1" x14ac:dyDescent="0.25">
      <c r="A302" s="193"/>
      <c r="B302" s="212"/>
      <c r="C302" s="86" t="s">
        <v>127</v>
      </c>
      <c r="D302" s="86">
        <v>5</v>
      </c>
      <c r="E302" s="56">
        <v>2</v>
      </c>
      <c r="F302" s="49">
        <v>1305</v>
      </c>
      <c r="G302" s="31">
        <f>D302*E302*F302</f>
        <v>13050</v>
      </c>
    </row>
    <row r="303" spans="1:7" ht="16.899999999999999" customHeight="1" x14ac:dyDescent="0.25">
      <c r="A303" s="194"/>
      <c r="B303" s="213"/>
      <c r="C303" s="86" t="s">
        <v>126</v>
      </c>
      <c r="D303" s="86">
        <v>5</v>
      </c>
      <c r="E303" s="56">
        <v>1</v>
      </c>
      <c r="F303" s="49">
        <v>1600</v>
      </c>
      <c r="G303" s="31">
        <f>D303*E303*F303</f>
        <v>8000</v>
      </c>
    </row>
    <row r="304" spans="1:7" ht="16.899999999999999" customHeight="1" x14ac:dyDescent="0.25">
      <c r="A304" s="192">
        <v>59</v>
      </c>
      <c r="B304" s="211" t="s">
        <v>246</v>
      </c>
      <c r="C304" s="354" t="s">
        <v>81</v>
      </c>
      <c r="D304" s="355"/>
      <c r="E304" s="355"/>
      <c r="F304" s="356"/>
      <c r="G304" s="45">
        <f>G306+G305</f>
        <v>7800</v>
      </c>
    </row>
    <row r="305" spans="1:7" ht="16.899999999999999" customHeight="1" x14ac:dyDescent="0.25">
      <c r="A305" s="193"/>
      <c r="B305" s="212"/>
      <c r="C305" s="164" t="s">
        <v>116</v>
      </c>
      <c r="D305" s="165">
        <v>6</v>
      </c>
      <c r="E305" s="165">
        <v>1</v>
      </c>
      <c r="F305" s="166">
        <v>700</v>
      </c>
      <c r="G305" s="45">
        <f>D305*E305*F305</f>
        <v>4200</v>
      </c>
    </row>
    <row r="306" spans="1:7" ht="16.899999999999999" customHeight="1" x14ac:dyDescent="0.25">
      <c r="A306" s="193"/>
      <c r="B306" s="212"/>
      <c r="C306" s="104" t="s">
        <v>110</v>
      </c>
      <c r="D306" s="101">
        <v>6</v>
      </c>
      <c r="E306" s="118">
        <v>2</v>
      </c>
      <c r="F306" s="118">
        <v>300</v>
      </c>
      <c r="G306" s="115">
        <f>D306*E306*F306</f>
        <v>3600</v>
      </c>
    </row>
    <row r="307" spans="1:7" ht="16.899999999999999" customHeight="1" x14ac:dyDescent="0.25">
      <c r="A307" s="192">
        <v>60</v>
      </c>
      <c r="B307" s="211" t="s">
        <v>201</v>
      </c>
      <c r="C307" s="354" t="s">
        <v>81</v>
      </c>
      <c r="D307" s="355"/>
      <c r="E307" s="355"/>
      <c r="F307" s="356"/>
      <c r="G307" s="45">
        <f>G308+G309</f>
        <v>57400</v>
      </c>
    </row>
    <row r="308" spans="1:7" ht="16.149999999999999" customHeight="1" x14ac:dyDescent="0.25">
      <c r="A308" s="193"/>
      <c r="B308" s="212"/>
      <c r="C308" s="86" t="s">
        <v>126</v>
      </c>
      <c r="D308" s="86">
        <v>7</v>
      </c>
      <c r="E308" s="56">
        <v>4</v>
      </c>
      <c r="F308" s="56">
        <v>1700</v>
      </c>
      <c r="G308" s="106">
        <f>D308*E308*F308</f>
        <v>47600</v>
      </c>
    </row>
    <row r="309" spans="1:7" ht="15.6" customHeight="1" x14ac:dyDescent="0.25">
      <c r="A309" s="194"/>
      <c r="B309" s="213"/>
      <c r="C309" s="86" t="s">
        <v>110</v>
      </c>
      <c r="D309" s="86">
        <v>7</v>
      </c>
      <c r="E309" s="56">
        <v>2</v>
      </c>
      <c r="F309" s="56">
        <v>700</v>
      </c>
      <c r="G309" s="106">
        <f>D309*E309*F309</f>
        <v>9800</v>
      </c>
    </row>
    <row r="310" spans="1:7" ht="16.899999999999999" customHeight="1" x14ac:dyDescent="0.25">
      <c r="A310" s="192">
        <v>61</v>
      </c>
      <c r="B310" s="211" t="s">
        <v>175</v>
      </c>
      <c r="C310" s="354" t="s">
        <v>81</v>
      </c>
      <c r="D310" s="355"/>
      <c r="E310" s="355"/>
      <c r="F310" s="356"/>
      <c r="G310" s="119">
        <f>G312+G313+G311</f>
        <v>42000</v>
      </c>
    </row>
    <row r="311" spans="1:7" ht="16.899999999999999" customHeight="1" x14ac:dyDescent="0.25">
      <c r="A311" s="193"/>
      <c r="B311" s="212"/>
      <c r="C311" s="164" t="s">
        <v>126</v>
      </c>
      <c r="D311" s="165">
        <v>15</v>
      </c>
      <c r="E311" s="165">
        <v>1</v>
      </c>
      <c r="F311" s="166">
        <v>1500</v>
      </c>
      <c r="G311" s="119">
        <f>D311*E311*F311</f>
        <v>22500</v>
      </c>
    </row>
    <row r="312" spans="1:7" ht="15.6" customHeight="1" x14ac:dyDescent="0.25">
      <c r="A312" s="193"/>
      <c r="B312" s="212"/>
      <c r="C312" s="86" t="s">
        <v>110</v>
      </c>
      <c r="D312" s="86">
        <v>15</v>
      </c>
      <c r="E312" s="56">
        <v>2</v>
      </c>
      <c r="F312" s="56">
        <v>300</v>
      </c>
      <c r="G312" s="106">
        <f>D312*E312*F312</f>
        <v>9000</v>
      </c>
    </row>
    <row r="313" spans="1:7" ht="15.6" customHeight="1" x14ac:dyDescent="0.25">
      <c r="A313" s="193"/>
      <c r="B313" s="212"/>
      <c r="C313" s="101" t="s">
        <v>233</v>
      </c>
      <c r="D313" s="101">
        <v>15</v>
      </c>
      <c r="E313" s="56">
        <v>1</v>
      </c>
      <c r="F313" s="56">
        <v>700</v>
      </c>
      <c r="G313" s="106">
        <f>D313*E313*F313</f>
        <v>10500</v>
      </c>
    </row>
    <row r="314" spans="1:7" x14ac:dyDescent="0.25">
      <c r="A314" s="245" t="s">
        <v>7</v>
      </c>
      <c r="B314" s="246"/>
      <c r="C314" s="246"/>
      <c r="D314" s="246"/>
      <c r="E314" s="246"/>
      <c r="F314" s="247"/>
      <c r="G314" s="46">
        <f>G315+G317+G321</f>
        <v>82800</v>
      </c>
    </row>
    <row r="315" spans="1:7" x14ac:dyDescent="0.25">
      <c r="A315" s="373">
        <v>62</v>
      </c>
      <c r="B315" s="211" t="s">
        <v>176</v>
      </c>
      <c r="C315" s="278" t="s">
        <v>81</v>
      </c>
      <c r="D315" s="279"/>
      <c r="E315" s="279"/>
      <c r="F315" s="280"/>
      <c r="G315" s="92">
        <f>G316</f>
        <v>7800</v>
      </c>
    </row>
    <row r="316" spans="1:7" ht="21" customHeight="1" x14ac:dyDescent="0.25">
      <c r="A316" s="374"/>
      <c r="B316" s="212"/>
      <c r="C316" s="84" t="s">
        <v>110</v>
      </c>
      <c r="D316" s="84">
        <v>13</v>
      </c>
      <c r="E316" s="31">
        <v>2</v>
      </c>
      <c r="F316" s="31">
        <v>300</v>
      </c>
      <c r="G316" s="47">
        <f>D316*E316*F316</f>
        <v>7800</v>
      </c>
    </row>
    <row r="317" spans="1:7" ht="15.75" x14ac:dyDescent="0.25">
      <c r="A317" s="192">
        <v>63</v>
      </c>
      <c r="B317" s="211" t="s">
        <v>249</v>
      </c>
      <c r="C317" s="354" t="s">
        <v>81</v>
      </c>
      <c r="D317" s="355"/>
      <c r="E317" s="355"/>
      <c r="F317" s="356"/>
      <c r="G317" s="45">
        <f>G318+G319+G320</f>
        <v>33000</v>
      </c>
    </row>
    <row r="318" spans="1:7" ht="15.75" x14ac:dyDescent="0.25">
      <c r="A318" s="193"/>
      <c r="B318" s="212"/>
      <c r="C318" s="104" t="s">
        <v>233</v>
      </c>
      <c r="D318" s="86">
        <v>10</v>
      </c>
      <c r="E318" s="154">
        <v>1</v>
      </c>
      <c r="F318" s="155">
        <v>700</v>
      </c>
      <c r="G318" s="31">
        <f>E318*F318*D318</f>
        <v>7000</v>
      </c>
    </row>
    <row r="319" spans="1:7" ht="16.899999999999999" customHeight="1" x14ac:dyDescent="0.25">
      <c r="A319" s="193"/>
      <c r="B319" s="212"/>
      <c r="C319" s="86" t="s">
        <v>126</v>
      </c>
      <c r="D319" s="86">
        <v>10</v>
      </c>
      <c r="E319" s="49">
        <v>1</v>
      </c>
      <c r="F319" s="49">
        <v>2000</v>
      </c>
      <c r="G319" s="31">
        <f>D319*F319*E319</f>
        <v>20000</v>
      </c>
    </row>
    <row r="320" spans="1:7" ht="16.899999999999999" customHeight="1" x14ac:dyDescent="0.25">
      <c r="A320" s="193"/>
      <c r="B320" s="212"/>
      <c r="C320" s="86" t="s">
        <v>110</v>
      </c>
      <c r="D320" s="86">
        <v>10</v>
      </c>
      <c r="E320" s="49">
        <v>2</v>
      </c>
      <c r="F320" s="49">
        <v>300</v>
      </c>
      <c r="G320" s="31">
        <f>D320*E320*F320</f>
        <v>6000</v>
      </c>
    </row>
    <row r="321" spans="1:7" ht="15.75" x14ac:dyDescent="0.25">
      <c r="A321" s="192">
        <v>64</v>
      </c>
      <c r="B321" s="211" t="s">
        <v>177</v>
      </c>
      <c r="C321" s="266" t="s">
        <v>81</v>
      </c>
      <c r="D321" s="267"/>
      <c r="E321" s="267"/>
      <c r="F321" s="268"/>
      <c r="G321" s="45">
        <f>G323+G324+G322</f>
        <v>42000</v>
      </c>
    </row>
    <row r="322" spans="1:7" ht="15.75" x14ac:dyDescent="0.25">
      <c r="A322" s="193"/>
      <c r="B322" s="212"/>
      <c r="C322" s="170" t="s">
        <v>126</v>
      </c>
      <c r="D322" s="171">
        <v>15</v>
      </c>
      <c r="E322" s="171">
        <v>1</v>
      </c>
      <c r="F322" s="172">
        <v>1500</v>
      </c>
      <c r="G322" s="45">
        <f>D322*E322*F322</f>
        <v>22500</v>
      </c>
    </row>
    <row r="323" spans="1:7" ht="16.899999999999999" customHeight="1" x14ac:dyDescent="0.25">
      <c r="A323" s="193"/>
      <c r="B323" s="212"/>
      <c r="C323" s="82" t="s">
        <v>110</v>
      </c>
      <c r="D323" s="82">
        <v>15</v>
      </c>
      <c r="E323" s="49">
        <v>2</v>
      </c>
      <c r="F323" s="49">
        <v>300</v>
      </c>
      <c r="G323" s="31">
        <f>D323*E323*F323</f>
        <v>9000</v>
      </c>
    </row>
    <row r="324" spans="1:7" ht="15.75" x14ac:dyDescent="0.25">
      <c r="A324" s="194"/>
      <c r="B324" s="213"/>
      <c r="C324" s="12" t="s">
        <v>233</v>
      </c>
      <c r="D324" s="76">
        <v>15</v>
      </c>
      <c r="E324" s="57">
        <v>1</v>
      </c>
      <c r="F324" s="49">
        <v>700</v>
      </c>
      <c r="G324" s="31">
        <f>D324*E324*F324</f>
        <v>10500</v>
      </c>
    </row>
    <row r="325" spans="1:7" x14ac:dyDescent="0.25">
      <c r="A325" s="245" t="s">
        <v>8</v>
      </c>
      <c r="B325" s="246"/>
      <c r="C325" s="246"/>
      <c r="D325" s="246"/>
      <c r="E325" s="246"/>
      <c r="F325" s="247"/>
      <c r="G325" s="46">
        <f>G326+G329+G332+G336</f>
        <v>123400</v>
      </c>
    </row>
    <row r="326" spans="1:7" ht="15.75" x14ac:dyDescent="0.25">
      <c r="A326" s="304">
        <v>65</v>
      </c>
      <c r="B326" s="306" t="s">
        <v>178</v>
      </c>
      <c r="C326" s="298" t="s">
        <v>81</v>
      </c>
      <c r="D326" s="299"/>
      <c r="E326" s="299"/>
      <c r="F326" s="300"/>
      <c r="G326" s="45">
        <f>G328+G327</f>
        <v>36000</v>
      </c>
    </row>
    <row r="327" spans="1:7" ht="15.75" x14ac:dyDescent="0.25">
      <c r="A327" s="305"/>
      <c r="B327" s="307"/>
      <c r="C327" s="159" t="s">
        <v>116</v>
      </c>
      <c r="D327" s="160">
        <v>18</v>
      </c>
      <c r="E327" s="160">
        <v>2</v>
      </c>
      <c r="F327" s="161">
        <v>700</v>
      </c>
      <c r="G327" s="45">
        <f>D327*E327*F327</f>
        <v>25200</v>
      </c>
    </row>
    <row r="328" spans="1:7" ht="16.899999999999999" customHeight="1" x14ac:dyDescent="0.25">
      <c r="A328" s="305"/>
      <c r="B328" s="307"/>
      <c r="C328" s="5" t="s">
        <v>110</v>
      </c>
      <c r="D328" s="5">
        <v>18</v>
      </c>
      <c r="E328" s="57">
        <v>2</v>
      </c>
      <c r="F328" s="49">
        <v>300</v>
      </c>
      <c r="G328" s="31">
        <f>D328*E328*F328</f>
        <v>10800</v>
      </c>
    </row>
    <row r="329" spans="1:7" ht="15.75" x14ac:dyDescent="0.25">
      <c r="A329" s="295">
        <v>66</v>
      </c>
      <c r="B329" s="284" t="s">
        <v>179</v>
      </c>
      <c r="C329" s="298" t="s">
        <v>81</v>
      </c>
      <c r="D329" s="299"/>
      <c r="E329" s="299"/>
      <c r="F329" s="300"/>
      <c r="G329" s="45">
        <f>G331+G330</f>
        <v>28000</v>
      </c>
    </row>
    <row r="330" spans="1:7" ht="15.75" x14ac:dyDescent="0.25">
      <c r="A330" s="296"/>
      <c r="B330" s="285"/>
      <c r="C330" s="133" t="s">
        <v>116</v>
      </c>
      <c r="D330" s="134">
        <v>14</v>
      </c>
      <c r="E330" s="135">
        <v>2</v>
      </c>
      <c r="F330" s="136">
        <v>700</v>
      </c>
      <c r="G330" s="95">
        <f>D330*E330*F330</f>
        <v>19600</v>
      </c>
    </row>
    <row r="331" spans="1:7" ht="16.899999999999999" customHeight="1" x14ac:dyDescent="0.25">
      <c r="A331" s="296"/>
      <c r="B331" s="285"/>
      <c r="C331" s="5" t="s">
        <v>110</v>
      </c>
      <c r="D331" s="5">
        <v>14</v>
      </c>
      <c r="E331" s="49">
        <v>2</v>
      </c>
      <c r="F331" s="49">
        <v>300</v>
      </c>
      <c r="G331" s="31">
        <f>D331*E331*F331</f>
        <v>8400</v>
      </c>
    </row>
    <row r="332" spans="1:7" ht="16.899999999999999" customHeight="1" x14ac:dyDescent="0.25">
      <c r="A332" s="304">
        <v>67</v>
      </c>
      <c r="B332" s="330" t="s">
        <v>250</v>
      </c>
      <c r="C332" s="253" t="s">
        <v>81</v>
      </c>
      <c r="D332" s="254"/>
      <c r="E332" s="254"/>
      <c r="F332" s="255"/>
      <c r="G332" s="45">
        <f>G334+G335+G333</f>
        <v>17400</v>
      </c>
    </row>
    <row r="333" spans="1:7" ht="16.899999999999999" customHeight="1" x14ac:dyDescent="0.25">
      <c r="A333" s="305"/>
      <c r="B333" s="331"/>
      <c r="C333" s="103" t="s">
        <v>116</v>
      </c>
      <c r="D333" s="45">
        <v>4</v>
      </c>
      <c r="E333" s="49">
        <v>3</v>
      </c>
      <c r="F333" s="95">
        <v>700</v>
      </c>
      <c r="G333" s="95">
        <f>D333*E333*F333</f>
        <v>8400</v>
      </c>
    </row>
    <row r="334" spans="1:7" ht="16.899999999999999" customHeight="1" x14ac:dyDescent="0.25">
      <c r="A334" s="305"/>
      <c r="B334" s="331"/>
      <c r="C334" s="85" t="s">
        <v>126</v>
      </c>
      <c r="D334" s="49">
        <v>4</v>
      </c>
      <c r="E334" s="49">
        <v>3</v>
      </c>
      <c r="F334" s="49">
        <v>550</v>
      </c>
      <c r="G334" s="31">
        <f>D334*E334*F334</f>
        <v>6600</v>
      </c>
    </row>
    <row r="335" spans="1:7" ht="15.75" x14ac:dyDescent="0.25">
      <c r="A335" s="375"/>
      <c r="B335" s="332"/>
      <c r="C335" s="5" t="s">
        <v>110</v>
      </c>
      <c r="D335" s="102">
        <v>4</v>
      </c>
      <c r="E335" s="57">
        <v>2</v>
      </c>
      <c r="F335" s="49">
        <v>300</v>
      </c>
      <c r="G335" s="31">
        <f>D335*E335*F335</f>
        <v>2400</v>
      </c>
    </row>
    <row r="336" spans="1:7" ht="15.75" x14ac:dyDescent="0.25">
      <c r="A336" s="295">
        <v>68</v>
      </c>
      <c r="B336" s="211" t="s">
        <v>234</v>
      </c>
      <c r="C336" s="298" t="s">
        <v>81</v>
      </c>
      <c r="D336" s="299"/>
      <c r="E336" s="299"/>
      <c r="F336" s="300"/>
      <c r="G336" s="45">
        <f>G338+G339+G337</f>
        <v>42000</v>
      </c>
    </row>
    <row r="337" spans="1:9" ht="15.75" x14ac:dyDescent="0.25">
      <c r="A337" s="296"/>
      <c r="B337" s="212"/>
      <c r="C337" s="159" t="s">
        <v>126</v>
      </c>
      <c r="D337" s="160">
        <v>15</v>
      </c>
      <c r="E337" s="160">
        <v>1</v>
      </c>
      <c r="F337" s="161">
        <v>1500</v>
      </c>
      <c r="G337" s="45">
        <f>D337*E337*F337</f>
        <v>22500</v>
      </c>
    </row>
    <row r="338" spans="1:9" ht="16.899999999999999" customHeight="1" x14ac:dyDescent="0.25">
      <c r="A338" s="296"/>
      <c r="B338" s="212"/>
      <c r="C338" s="5" t="s">
        <v>110</v>
      </c>
      <c r="D338" s="102">
        <v>15</v>
      </c>
      <c r="E338" s="57">
        <v>2</v>
      </c>
      <c r="F338" s="49">
        <v>300</v>
      </c>
      <c r="G338" s="31">
        <f>D338*E338*F338</f>
        <v>9000</v>
      </c>
    </row>
    <row r="339" spans="1:9" ht="15.75" x14ac:dyDescent="0.25">
      <c r="A339" s="297"/>
      <c r="B339" s="213"/>
      <c r="C339" s="5" t="s">
        <v>116</v>
      </c>
      <c r="D339" s="102">
        <v>15</v>
      </c>
      <c r="E339" s="57">
        <v>1</v>
      </c>
      <c r="F339" s="49">
        <v>700</v>
      </c>
      <c r="G339" s="31">
        <f>D339*E339*F339</f>
        <v>10500</v>
      </c>
      <c r="I339" t="s">
        <v>133</v>
      </c>
    </row>
    <row r="340" spans="1:9" x14ac:dyDescent="0.25">
      <c r="A340" s="245" t="s">
        <v>9</v>
      </c>
      <c r="B340" s="246"/>
      <c r="C340" s="246"/>
      <c r="D340" s="246"/>
      <c r="E340" s="246"/>
      <c r="F340" s="247"/>
      <c r="G340" s="46">
        <f>G341+G343+G347</f>
        <v>69600</v>
      </c>
    </row>
    <row r="341" spans="1:9" ht="15.75" x14ac:dyDescent="0.25">
      <c r="A341" s="192">
        <v>69</v>
      </c>
      <c r="B341" s="284" t="s">
        <v>247</v>
      </c>
      <c r="C341" s="253" t="s">
        <v>81</v>
      </c>
      <c r="D341" s="254"/>
      <c r="E341" s="254"/>
      <c r="F341" s="255"/>
      <c r="G341" s="92">
        <f>G342</f>
        <v>6600</v>
      </c>
    </row>
    <row r="342" spans="1:9" ht="16.899999999999999" customHeight="1" x14ac:dyDescent="0.25">
      <c r="A342" s="193"/>
      <c r="B342" s="285"/>
      <c r="C342" s="84" t="s">
        <v>110</v>
      </c>
      <c r="D342" s="31">
        <v>11</v>
      </c>
      <c r="E342" s="57">
        <v>2</v>
      </c>
      <c r="F342" s="49">
        <v>300</v>
      </c>
      <c r="G342" s="31">
        <f>D342*E342*F342</f>
        <v>6600</v>
      </c>
    </row>
    <row r="343" spans="1:9" ht="16.899999999999999" customHeight="1" x14ac:dyDescent="0.25">
      <c r="A343" s="192">
        <v>70</v>
      </c>
      <c r="B343" s="284" t="s">
        <v>132</v>
      </c>
      <c r="C343" s="253" t="s">
        <v>81</v>
      </c>
      <c r="D343" s="254"/>
      <c r="E343" s="254"/>
      <c r="F343" s="255"/>
      <c r="G343" s="45">
        <f>G344+G345+G346</f>
        <v>39000</v>
      </c>
    </row>
    <row r="344" spans="1:9" ht="16.899999999999999" customHeight="1" x14ac:dyDescent="0.25">
      <c r="A344" s="193"/>
      <c r="B344" s="285"/>
      <c r="C344" s="85" t="s">
        <v>110</v>
      </c>
      <c r="D344" s="57">
        <v>14</v>
      </c>
      <c r="E344" s="57">
        <v>2</v>
      </c>
      <c r="F344" s="49">
        <v>300</v>
      </c>
      <c r="G344" s="31">
        <f>D344*E344*F344</f>
        <v>8400</v>
      </c>
    </row>
    <row r="345" spans="1:9" ht="16.899999999999999" customHeight="1" x14ac:dyDescent="0.25">
      <c r="A345" s="193"/>
      <c r="B345" s="285"/>
      <c r="C345" s="85" t="s">
        <v>116</v>
      </c>
      <c r="D345" s="57">
        <v>14</v>
      </c>
      <c r="E345" s="57">
        <v>3</v>
      </c>
      <c r="F345" s="49">
        <v>700</v>
      </c>
      <c r="G345" s="31">
        <f>D345*E345*F345</f>
        <v>29400</v>
      </c>
    </row>
    <row r="346" spans="1:9" ht="19.899999999999999" customHeight="1" x14ac:dyDescent="0.25">
      <c r="A346" s="194"/>
      <c r="B346" s="303"/>
      <c r="C346" s="11" t="s">
        <v>115</v>
      </c>
      <c r="D346" s="31">
        <v>12</v>
      </c>
      <c r="E346" s="31">
        <v>1</v>
      </c>
      <c r="F346" s="31">
        <v>100</v>
      </c>
      <c r="G346" s="31">
        <f>D346*E346*F346</f>
        <v>1200</v>
      </c>
    </row>
    <row r="347" spans="1:9" ht="19.899999999999999" customHeight="1" x14ac:dyDescent="0.25">
      <c r="A347" s="192">
        <v>71</v>
      </c>
      <c r="B347" s="211" t="s">
        <v>235</v>
      </c>
      <c r="C347" s="253" t="s">
        <v>81</v>
      </c>
      <c r="D347" s="254"/>
      <c r="E347" s="254"/>
      <c r="F347" s="255"/>
      <c r="G347" s="45">
        <f>G348</f>
        <v>24000</v>
      </c>
    </row>
    <row r="348" spans="1:9" ht="15.75" x14ac:dyDescent="0.25">
      <c r="A348" s="194"/>
      <c r="B348" s="213"/>
      <c r="C348" s="11" t="s">
        <v>110</v>
      </c>
      <c r="D348" s="31">
        <v>40</v>
      </c>
      <c r="E348" s="49">
        <v>2</v>
      </c>
      <c r="F348" s="31">
        <v>300</v>
      </c>
      <c r="G348" s="31">
        <f>D348*E348*F348</f>
        <v>24000</v>
      </c>
    </row>
    <row r="349" spans="1:9" x14ac:dyDescent="0.25">
      <c r="A349" s="245" t="s">
        <v>10</v>
      </c>
      <c r="B349" s="246"/>
      <c r="C349" s="246"/>
      <c r="D349" s="246"/>
      <c r="E349" s="246"/>
      <c r="F349" s="247"/>
      <c r="G349" s="46">
        <f>G350</f>
        <v>61600</v>
      </c>
    </row>
    <row r="350" spans="1:9" ht="15.75" x14ac:dyDescent="0.25">
      <c r="A350" s="192">
        <v>72</v>
      </c>
      <c r="B350" s="211" t="s">
        <v>180</v>
      </c>
      <c r="C350" s="253" t="s">
        <v>81</v>
      </c>
      <c r="D350" s="254"/>
      <c r="E350" s="254"/>
      <c r="F350" s="255"/>
      <c r="G350" s="45">
        <f>G351+G352+G353</f>
        <v>61600</v>
      </c>
    </row>
    <row r="351" spans="1:9" ht="16.899999999999999" customHeight="1" x14ac:dyDescent="0.25">
      <c r="A351" s="193"/>
      <c r="B351" s="212"/>
      <c r="C351" s="85" t="s">
        <v>110</v>
      </c>
      <c r="D351" s="57">
        <v>22</v>
      </c>
      <c r="E351" s="57">
        <v>2</v>
      </c>
      <c r="F351" s="49">
        <v>300</v>
      </c>
      <c r="G351" s="31">
        <f>D351*E351*F351</f>
        <v>13200</v>
      </c>
    </row>
    <row r="352" spans="1:9" ht="16.899999999999999" customHeight="1" x14ac:dyDescent="0.25">
      <c r="A352" s="193"/>
      <c r="B352" s="212"/>
      <c r="C352" s="85" t="s">
        <v>116</v>
      </c>
      <c r="D352" s="57">
        <v>22</v>
      </c>
      <c r="E352" s="57">
        <v>3</v>
      </c>
      <c r="F352" s="49">
        <v>700</v>
      </c>
      <c r="G352" s="31">
        <f>D352*E352*F352</f>
        <v>46200</v>
      </c>
    </row>
    <row r="353" spans="1:7" ht="15.75" x14ac:dyDescent="0.25">
      <c r="A353" s="194"/>
      <c r="B353" s="213"/>
      <c r="C353" s="85" t="s">
        <v>115</v>
      </c>
      <c r="D353" s="31">
        <v>22</v>
      </c>
      <c r="E353" s="31">
        <v>1</v>
      </c>
      <c r="F353" s="31">
        <v>100</v>
      </c>
      <c r="G353" s="31">
        <f>D353*E353*F353</f>
        <v>2200</v>
      </c>
    </row>
    <row r="354" spans="1:7" x14ac:dyDescent="0.25">
      <c r="A354" s="245" t="s">
        <v>11</v>
      </c>
      <c r="B354" s="246"/>
      <c r="C354" s="246"/>
      <c r="D354" s="246"/>
      <c r="E354" s="246"/>
      <c r="F354" s="247"/>
      <c r="G354" s="46">
        <f>G355+G360+G365+G367+G371+G380</f>
        <v>914560</v>
      </c>
    </row>
    <row r="355" spans="1:7" ht="16.899999999999999" customHeight="1" x14ac:dyDescent="0.25">
      <c r="A355" s="286">
        <v>73</v>
      </c>
      <c r="B355" s="289" t="s">
        <v>130</v>
      </c>
      <c r="C355" s="292" t="s">
        <v>81</v>
      </c>
      <c r="D355" s="293"/>
      <c r="E355" s="293"/>
      <c r="F355" s="294"/>
      <c r="G355" s="45">
        <f>G357+G358+G359+G356</f>
        <v>46580</v>
      </c>
    </row>
    <row r="356" spans="1:7" ht="16.899999999999999" customHeight="1" x14ac:dyDescent="0.25">
      <c r="A356" s="287"/>
      <c r="B356" s="290"/>
      <c r="C356" s="170" t="s">
        <v>116</v>
      </c>
      <c r="D356" s="171">
        <v>30</v>
      </c>
      <c r="E356" s="171">
        <v>1</v>
      </c>
      <c r="F356" s="172">
        <v>700</v>
      </c>
      <c r="G356" s="45">
        <f>D356*F356</f>
        <v>21000</v>
      </c>
    </row>
    <row r="357" spans="1:7" ht="16.899999999999999" customHeight="1" x14ac:dyDescent="0.25">
      <c r="A357" s="287"/>
      <c r="B357" s="290"/>
      <c r="C357" s="82" t="s">
        <v>110</v>
      </c>
      <c r="D357" s="82">
        <v>30</v>
      </c>
      <c r="E357" s="57">
        <v>2</v>
      </c>
      <c r="F357" s="49">
        <v>300</v>
      </c>
      <c r="G357" s="31">
        <f>D357*E357*F357</f>
        <v>18000</v>
      </c>
    </row>
    <row r="358" spans="1:7" ht="16.899999999999999" customHeight="1" x14ac:dyDescent="0.25">
      <c r="A358" s="287"/>
      <c r="B358" s="290"/>
      <c r="C358" s="82" t="s">
        <v>115</v>
      </c>
      <c r="D358" s="82">
        <v>30</v>
      </c>
      <c r="E358" s="57">
        <v>1</v>
      </c>
      <c r="F358" s="49">
        <v>100</v>
      </c>
      <c r="G358" s="31">
        <f>D358*E358*F358</f>
        <v>3000</v>
      </c>
    </row>
    <row r="359" spans="1:7" ht="16.899999999999999" customHeight="1" x14ac:dyDescent="0.25">
      <c r="A359" s="288"/>
      <c r="B359" s="291"/>
      <c r="C359" s="82" t="s">
        <v>131</v>
      </c>
      <c r="D359" s="82">
        <v>10</v>
      </c>
      <c r="E359" s="57">
        <v>1</v>
      </c>
      <c r="F359" s="49">
        <v>458</v>
      </c>
      <c r="G359" s="31">
        <f>D359*E359*F359</f>
        <v>4580</v>
      </c>
    </row>
    <row r="360" spans="1:7" ht="16.899999999999999" customHeight="1" x14ac:dyDescent="0.25">
      <c r="A360" s="192">
        <v>74</v>
      </c>
      <c r="B360" s="211" t="s">
        <v>181</v>
      </c>
      <c r="C360" s="266" t="s">
        <v>81</v>
      </c>
      <c r="D360" s="267"/>
      <c r="E360" s="267"/>
      <c r="F360" s="268"/>
      <c r="G360" s="45">
        <f>G362+G363+G364+G361</f>
        <v>36000</v>
      </c>
    </row>
    <row r="361" spans="1:7" ht="16.899999999999999" customHeight="1" x14ac:dyDescent="0.25">
      <c r="A361" s="193"/>
      <c r="B361" s="212"/>
      <c r="C361" s="170" t="s">
        <v>126</v>
      </c>
      <c r="D361" s="171">
        <v>10</v>
      </c>
      <c r="E361" s="171">
        <v>1</v>
      </c>
      <c r="F361" s="172">
        <v>1500</v>
      </c>
      <c r="G361" s="45">
        <f>D361*E361*F361</f>
        <v>15000</v>
      </c>
    </row>
    <row r="362" spans="1:7" ht="16.899999999999999" customHeight="1" x14ac:dyDescent="0.25">
      <c r="A362" s="193"/>
      <c r="B362" s="212"/>
      <c r="C362" s="82" t="s">
        <v>110</v>
      </c>
      <c r="D362" s="82">
        <v>10</v>
      </c>
      <c r="E362" s="57">
        <v>2</v>
      </c>
      <c r="F362" s="49">
        <v>300</v>
      </c>
      <c r="G362" s="31">
        <f>D362*E362*F362</f>
        <v>6000</v>
      </c>
    </row>
    <row r="363" spans="1:7" ht="16.899999999999999" customHeight="1" x14ac:dyDescent="0.25">
      <c r="A363" s="193"/>
      <c r="B363" s="212"/>
      <c r="C363" s="82" t="s">
        <v>233</v>
      </c>
      <c r="D363" s="82">
        <v>10</v>
      </c>
      <c r="E363" s="57">
        <v>2</v>
      </c>
      <c r="F363" s="49">
        <v>700</v>
      </c>
      <c r="G363" s="31">
        <f>D363*E363*F363</f>
        <v>14000</v>
      </c>
    </row>
    <row r="364" spans="1:7" ht="15.75" x14ac:dyDescent="0.25">
      <c r="A364" s="194"/>
      <c r="B364" s="213"/>
      <c r="C364" s="82" t="s">
        <v>115</v>
      </c>
      <c r="D364" s="82">
        <v>10</v>
      </c>
      <c r="E364" s="49">
        <v>1</v>
      </c>
      <c r="F364" s="49">
        <v>100</v>
      </c>
      <c r="G364" s="31">
        <f>D364*E364*F364</f>
        <v>1000</v>
      </c>
    </row>
    <row r="365" spans="1:7" ht="16.5" customHeight="1" x14ac:dyDescent="0.25">
      <c r="A365" s="192">
        <v>75</v>
      </c>
      <c r="B365" s="211" t="s">
        <v>117</v>
      </c>
      <c r="C365" s="266" t="s">
        <v>81</v>
      </c>
      <c r="D365" s="267"/>
      <c r="E365" s="267"/>
      <c r="F365" s="268"/>
      <c r="G365" s="45">
        <f>G366</f>
        <v>4200</v>
      </c>
    </row>
    <row r="366" spans="1:7" ht="20.25" customHeight="1" x14ac:dyDescent="0.25">
      <c r="A366" s="194"/>
      <c r="B366" s="213"/>
      <c r="C366" s="82" t="s">
        <v>110</v>
      </c>
      <c r="D366" s="97">
        <v>7</v>
      </c>
      <c r="E366" s="31">
        <v>2</v>
      </c>
      <c r="F366" s="31">
        <v>300</v>
      </c>
      <c r="G366" s="31">
        <f>D366*E366*F366</f>
        <v>4200</v>
      </c>
    </row>
    <row r="367" spans="1:7" ht="20.25" customHeight="1" x14ac:dyDescent="0.25">
      <c r="A367" s="192">
        <v>76</v>
      </c>
      <c r="B367" s="211" t="s">
        <v>182</v>
      </c>
      <c r="C367" s="266" t="s">
        <v>81</v>
      </c>
      <c r="D367" s="267"/>
      <c r="E367" s="267"/>
      <c r="F367" s="268"/>
      <c r="G367" s="45">
        <f>G369+G370+G368</f>
        <v>36400</v>
      </c>
    </row>
    <row r="368" spans="1:7" ht="20.25" customHeight="1" x14ac:dyDescent="0.25">
      <c r="A368" s="193"/>
      <c r="B368" s="212"/>
      <c r="C368" s="170" t="s">
        <v>126</v>
      </c>
      <c r="D368" s="171">
        <v>14</v>
      </c>
      <c r="E368" s="171">
        <v>1</v>
      </c>
      <c r="F368" s="172">
        <v>1300</v>
      </c>
      <c r="G368" s="45">
        <f>D368*E368*F368</f>
        <v>18200</v>
      </c>
    </row>
    <row r="369" spans="1:8" ht="20.25" customHeight="1" x14ac:dyDescent="0.25">
      <c r="A369" s="193"/>
      <c r="B369" s="212"/>
      <c r="C369" s="82" t="s">
        <v>110</v>
      </c>
      <c r="D369" s="97">
        <v>14</v>
      </c>
      <c r="E369" s="31">
        <v>2</v>
      </c>
      <c r="F369" s="31">
        <v>300</v>
      </c>
      <c r="G369" s="31">
        <f>D369*E369*F369</f>
        <v>8400</v>
      </c>
    </row>
    <row r="370" spans="1:8" ht="20.25" customHeight="1" x14ac:dyDescent="0.25">
      <c r="A370" s="193"/>
      <c r="B370" s="212"/>
      <c r="C370" s="85" t="s">
        <v>116</v>
      </c>
      <c r="D370" s="120">
        <v>14</v>
      </c>
      <c r="E370" s="57">
        <v>1</v>
      </c>
      <c r="F370" s="49">
        <v>700</v>
      </c>
      <c r="G370" s="31">
        <f>D370*E370*F370</f>
        <v>9800</v>
      </c>
    </row>
    <row r="371" spans="1:8" ht="16.5" customHeight="1" x14ac:dyDescent="0.25">
      <c r="A371" s="192">
        <v>77</v>
      </c>
      <c r="B371" s="211" t="s">
        <v>120</v>
      </c>
      <c r="C371" s="214" t="s">
        <v>81</v>
      </c>
      <c r="D371" s="215"/>
      <c r="E371" s="215"/>
      <c r="F371" s="216"/>
      <c r="G371" s="45">
        <f>G372+G373+G374+G375+G376</f>
        <v>718580</v>
      </c>
    </row>
    <row r="372" spans="1:8" ht="16.5" customHeight="1" x14ac:dyDescent="0.25">
      <c r="A372" s="193"/>
      <c r="B372" s="212"/>
      <c r="C372" s="68" t="s">
        <v>110</v>
      </c>
      <c r="D372" s="68">
        <v>44</v>
      </c>
      <c r="E372" s="57">
        <v>2</v>
      </c>
      <c r="F372" s="49">
        <v>300</v>
      </c>
      <c r="G372" s="31">
        <f>D372*E372*F372</f>
        <v>26400</v>
      </c>
    </row>
    <row r="373" spans="1:8" ht="16.5" customHeight="1" x14ac:dyDescent="0.25">
      <c r="A373" s="193"/>
      <c r="B373" s="212"/>
      <c r="C373" s="68" t="s">
        <v>121</v>
      </c>
      <c r="D373" s="68">
        <v>3</v>
      </c>
      <c r="E373" s="57">
        <v>2</v>
      </c>
      <c r="F373" s="49">
        <v>1900</v>
      </c>
      <c r="G373" s="31">
        <f>D373*E373*F373</f>
        <v>11400</v>
      </c>
      <c r="H373" t="s">
        <v>236</v>
      </c>
    </row>
    <row r="374" spans="1:8" ht="16.5" customHeight="1" x14ac:dyDescent="0.25">
      <c r="A374" s="193"/>
      <c r="B374" s="212"/>
      <c r="C374" s="68" t="s">
        <v>122</v>
      </c>
      <c r="D374" s="68">
        <v>10</v>
      </c>
      <c r="E374" s="57">
        <v>2</v>
      </c>
      <c r="F374" s="49">
        <v>975</v>
      </c>
      <c r="G374" s="31">
        <f>D374*E374*F374</f>
        <v>19500</v>
      </c>
    </row>
    <row r="375" spans="1:8" ht="16.5" customHeight="1" x14ac:dyDescent="0.25">
      <c r="A375" s="193"/>
      <c r="B375" s="212"/>
      <c r="C375" s="68" t="s">
        <v>115</v>
      </c>
      <c r="D375" s="68">
        <v>44</v>
      </c>
      <c r="E375" s="57">
        <v>1</v>
      </c>
      <c r="F375" s="49">
        <v>120</v>
      </c>
      <c r="G375" s="31">
        <f>D375*E375*F375</f>
        <v>5280</v>
      </c>
    </row>
    <row r="376" spans="1:8" ht="16.5" customHeight="1" x14ac:dyDescent="0.25">
      <c r="A376" s="193"/>
      <c r="B376" s="212"/>
      <c r="C376" s="269" t="s">
        <v>205</v>
      </c>
      <c r="D376" s="270"/>
      <c r="E376" s="270"/>
      <c r="F376" s="270"/>
      <c r="G376" s="139">
        <f>G377+G378+G379</f>
        <v>656000</v>
      </c>
    </row>
    <row r="377" spans="1:8" ht="16.5" customHeight="1" x14ac:dyDescent="0.25">
      <c r="A377" s="193"/>
      <c r="B377" s="212"/>
      <c r="C377" s="137" t="s">
        <v>207</v>
      </c>
      <c r="D377" s="81">
        <v>44</v>
      </c>
      <c r="E377" s="57">
        <v>1</v>
      </c>
      <c r="F377" s="49">
        <v>10000</v>
      </c>
      <c r="G377" s="31">
        <f>D377*E377*F377</f>
        <v>440000</v>
      </c>
    </row>
    <row r="378" spans="1:8" ht="16.5" customHeight="1" x14ac:dyDescent="0.25">
      <c r="A378" s="193"/>
      <c r="B378" s="212"/>
      <c r="C378" s="137" t="s">
        <v>206</v>
      </c>
      <c r="D378" s="81">
        <v>36</v>
      </c>
      <c r="E378" s="57">
        <v>1</v>
      </c>
      <c r="F378" s="49">
        <v>1000</v>
      </c>
      <c r="G378" s="31">
        <f>D378*E378*F378</f>
        <v>36000</v>
      </c>
    </row>
    <row r="379" spans="1:8" ht="31.15" customHeight="1" x14ac:dyDescent="0.25">
      <c r="A379" s="194"/>
      <c r="B379" s="213"/>
      <c r="C379" s="138" t="s">
        <v>208</v>
      </c>
      <c r="D379" s="81">
        <v>36</v>
      </c>
      <c r="E379" s="57">
        <v>1</v>
      </c>
      <c r="F379" s="49">
        <v>5000</v>
      </c>
      <c r="G379" s="31">
        <f>D379*E379*F379</f>
        <v>180000</v>
      </c>
    </row>
    <row r="380" spans="1:8" ht="15.75" x14ac:dyDescent="0.25">
      <c r="A380" s="192">
        <v>78</v>
      </c>
      <c r="B380" s="211" t="s">
        <v>183</v>
      </c>
      <c r="C380" s="253" t="s">
        <v>81</v>
      </c>
      <c r="D380" s="254"/>
      <c r="E380" s="254"/>
      <c r="F380" s="255"/>
      <c r="G380" s="45">
        <f>G381+G382+G383</f>
        <v>72800</v>
      </c>
    </row>
    <row r="381" spans="1:8" ht="16.899999999999999" customHeight="1" x14ac:dyDescent="0.25">
      <c r="A381" s="193"/>
      <c r="B381" s="212"/>
      <c r="C381" s="85" t="s">
        <v>110</v>
      </c>
      <c r="D381" s="57">
        <v>26</v>
      </c>
      <c r="E381" s="57">
        <v>2</v>
      </c>
      <c r="F381" s="49">
        <v>300</v>
      </c>
      <c r="G381" s="31">
        <f>D381*E381*F381</f>
        <v>15600</v>
      </c>
    </row>
    <row r="382" spans="1:8" ht="16.899999999999999" customHeight="1" x14ac:dyDescent="0.25">
      <c r="A382" s="193"/>
      <c r="B382" s="212"/>
      <c r="C382" s="85" t="s">
        <v>116</v>
      </c>
      <c r="D382" s="57">
        <v>26</v>
      </c>
      <c r="E382" s="57">
        <v>3</v>
      </c>
      <c r="F382" s="49">
        <v>700</v>
      </c>
      <c r="G382" s="31">
        <f>D382*E382*F382</f>
        <v>54600</v>
      </c>
    </row>
    <row r="383" spans="1:8" ht="15.75" x14ac:dyDescent="0.25">
      <c r="A383" s="194"/>
      <c r="B383" s="213"/>
      <c r="C383" s="85" t="s">
        <v>115</v>
      </c>
      <c r="D383" s="31">
        <v>26</v>
      </c>
      <c r="E383" s="31">
        <v>1</v>
      </c>
      <c r="F383" s="31">
        <v>100</v>
      </c>
      <c r="G383" s="31">
        <f>D383*E383*F383</f>
        <v>2600</v>
      </c>
    </row>
    <row r="384" spans="1:8" x14ac:dyDescent="0.25">
      <c r="A384" s="245" t="s">
        <v>12</v>
      </c>
      <c r="B384" s="246"/>
      <c r="C384" s="246"/>
      <c r="D384" s="246"/>
      <c r="E384" s="246"/>
      <c r="F384" s="247"/>
      <c r="G384" s="46">
        <f>G385+G392+G389</f>
        <v>70390</v>
      </c>
    </row>
    <row r="385" spans="1:7" ht="16.899999999999999" customHeight="1" x14ac:dyDescent="0.25">
      <c r="A385" s="192">
        <v>79</v>
      </c>
      <c r="B385" s="282" t="s">
        <v>128</v>
      </c>
      <c r="C385" s="214" t="s">
        <v>81</v>
      </c>
      <c r="D385" s="215"/>
      <c r="E385" s="215"/>
      <c r="F385" s="216"/>
      <c r="G385" s="45">
        <f>G386+G387+G388</f>
        <v>24050</v>
      </c>
    </row>
    <row r="386" spans="1:7" ht="16.899999999999999" customHeight="1" x14ac:dyDescent="0.25">
      <c r="A386" s="193"/>
      <c r="B386" s="283"/>
      <c r="C386" s="81" t="s">
        <v>110</v>
      </c>
      <c r="D386" s="81">
        <v>5</v>
      </c>
      <c r="E386" s="57">
        <v>2</v>
      </c>
      <c r="F386" s="49">
        <v>300</v>
      </c>
      <c r="G386" s="31">
        <f>D386*E386*F386</f>
        <v>3000</v>
      </c>
    </row>
    <row r="387" spans="1:7" ht="16.899999999999999" customHeight="1" x14ac:dyDescent="0.25">
      <c r="A387" s="193"/>
      <c r="B387" s="283"/>
      <c r="C387" s="81" t="s">
        <v>126</v>
      </c>
      <c r="D387" s="81">
        <v>5</v>
      </c>
      <c r="E387" s="57">
        <v>1</v>
      </c>
      <c r="F387" s="49">
        <v>1600</v>
      </c>
      <c r="G387" s="31">
        <f>D387*E387*F387</f>
        <v>8000</v>
      </c>
    </row>
    <row r="388" spans="1:7" ht="16.899999999999999" customHeight="1" x14ac:dyDescent="0.25">
      <c r="A388" s="194"/>
      <c r="B388" s="369"/>
      <c r="C388" s="81" t="s">
        <v>127</v>
      </c>
      <c r="D388" s="81">
        <v>5</v>
      </c>
      <c r="E388" s="57">
        <v>2</v>
      </c>
      <c r="F388" s="49">
        <v>1305</v>
      </c>
      <c r="G388" s="31">
        <f>E388*D388*F388</f>
        <v>13050</v>
      </c>
    </row>
    <row r="389" spans="1:7" ht="16.899999999999999" customHeight="1" x14ac:dyDescent="0.25">
      <c r="A389" s="121">
        <v>80</v>
      </c>
      <c r="B389" s="264" t="s">
        <v>240</v>
      </c>
      <c r="C389" s="253" t="s">
        <v>81</v>
      </c>
      <c r="D389" s="254"/>
      <c r="E389" s="254"/>
      <c r="F389" s="255"/>
      <c r="G389" s="186">
        <f>G391+G390</f>
        <v>26000</v>
      </c>
    </row>
    <row r="390" spans="1:7" ht="16.899999999999999" customHeight="1" x14ac:dyDescent="0.25">
      <c r="A390" s="162"/>
      <c r="B390" s="265"/>
      <c r="C390" s="163" t="s">
        <v>116</v>
      </c>
      <c r="D390" s="184">
        <v>20</v>
      </c>
      <c r="E390" s="184">
        <v>1</v>
      </c>
      <c r="F390" s="185">
        <v>700</v>
      </c>
      <c r="G390" s="186">
        <f>D390*E390*F390</f>
        <v>14000</v>
      </c>
    </row>
    <row r="391" spans="1:7" ht="16.899999999999999" customHeight="1" x14ac:dyDescent="0.25">
      <c r="A391" s="121"/>
      <c r="B391" s="265"/>
      <c r="C391" s="84" t="s">
        <v>110</v>
      </c>
      <c r="D391" s="107">
        <v>20</v>
      </c>
      <c r="E391" s="187">
        <v>2</v>
      </c>
      <c r="F391" s="188">
        <v>300</v>
      </c>
      <c r="G391" s="31">
        <f>D391*E391*F391</f>
        <v>12000</v>
      </c>
    </row>
    <row r="392" spans="1:7" ht="16.899999999999999" customHeight="1" x14ac:dyDescent="0.25">
      <c r="A392" s="192">
        <v>81</v>
      </c>
      <c r="B392" s="282" t="s">
        <v>129</v>
      </c>
      <c r="C392" s="214" t="s">
        <v>81</v>
      </c>
      <c r="D392" s="215"/>
      <c r="E392" s="215"/>
      <c r="F392" s="216"/>
      <c r="G392" s="45">
        <f>G393+G394+G395+G396</f>
        <v>20340</v>
      </c>
    </row>
    <row r="393" spans="1:7" ht="16.899999999999999" customHeight="1" x14ac:dyDescent="0.25">
      <c r="A393" s="193"/>
      <c r="B393" s="283"/>
      <c r="C393" s="81" t="s">
        <v>110</v>
      </c>
      <c r="D393" s="81">
        <v>9</v>
      </c>
      <c r="E393" s="57">
        <v>2</v>
      </c>
      <c r="F393" s="49">
        <v>300</v>
      </c>
      <c r="G393" s="31">
        <f>D393*E393*F393</f>
        <v>5400</v>
      </c>
    </row>
    <row r="394" spans="1:7" ht="16.899999999999999" customHeight="1" x14ac:dyDescent="0.25">
      <c r="A394" s="193"/>
      <c r="B394" s="283"/>
      <c r="C394" s="81" t="s">
        <v>116</v>
      </c>
      <c r="D394" s="81">
        <v>9</v>
      </c>
      <c r="E394" s="57">
        <v>2</v>
      </c>
      <c r="F394" s="49">
        <v>700</v>
      </c>
      <c r="G394" s="31">
        <f>D394*E394*F394</f>
        <v>12600</v>
      </c>
    </row>
    <row r="395" spans="1:7" ht="16.899999999999999" customHeight="1" x14ac:dyDescent="0.25">
      <c r="A395" s="193"/>
      <c r="B395" s="283"/>
      <c r="C395" s="81" t="s">
        <v>115</v>
      </c>
      <c r="D395" s="81">
        <v>9</v>
      </c>
      <c r="E395" s="57">
        <v>1</v>
      </c>
      <c r="F395" s="49">
        <v>60</v>
      </c>
      <c r="G395" s="31">
        <f>D395*E395*F395</f>
        <v>540</v>
      </c>
    </row>
    <row r="396" spans="1:7" ht="16.899999999999999" customHeight="1" x14ac:dyDescent="0.25">
      <c r="A396" s="193"/>
      <c r="B396" s="283"/>
      <c r="C396" s="137" t="s">
        <v>209</v>
      </c>
      <c r="D396" s="137"/>
      <c r="E396" s="140">
        <v>6</v>
      </c>
      <c r="F396" s="141">
        <v>300</v>
      </c>
      <c r="G396" s="88">
        <f>E396*F396</f>
        <v>1800</v>
      </c>
    </row>
    <row r="397" spans="1:7" ht="16.5" customHeight="1" x14ac:dyDescent="0.25">
      <c r="A397" s="376" t="s">
        <v>13</v>
      </c>
      <c r="B397" s="377"/>
      <c r="C397" s="377"/>
      <c r="D397" s="377"/>
      <c r="E397" s="377"/>
      <c r="F397" s="378"/>
      <c r="G397" s="46">
        <f>G398</f>
        <v>15910</v>
      </c>
    </row>
    <row r="398" spans="1:7" ht="16.5" customHeight="1" x14ac:dyDescent="0.25">
      <c r="A398" s="192">
        <v>82</v>
      </c>
      <c r="B398" s="217" t="s">
        <v>125</v>
      </c>
      <c r="C398" s="370" t="s">
        <v>81</v>
      </c>
      <c r="D398" s="371"/>
      <c r="E398" s="371"/>
      <c r="F398" s="372"/>
      <c r="G398" s="92">
        <f>G399+G400+G401+G402+G403</f>
        <v>15910</v>
      </c>
    </row>
    <row r="399" spans="1:7" ht="16.5" customHeight="1" x14ac:dyDescent="0.25">
      <c r="A399" s="193"/>
      <c r="B399" s="218"/>
      <c r="C399" s="67" t="s">
        <v>110</v>
      </c>
      <c r="D399" s="67">
        <v>3</v>
      </c>
      <c r="E399" s="47">
        <v>2</v>
      </c>
      <c r="F399" s="47">
        <v>300</v>
      </c>
      <c r="G399" s="47">
        <f>D399*E399*F399</f>
        <v>1800</v>
      </c>
    </row>
    <row r="400" spans="1:7" ht="16.5" customHeight="1" x14ac:dyDescent="0.25">
      <c r="A400" s="193"/>
      <c r="B400" s="218"/>
      <c r="C400" s="83" t="s">
        <v>121</v>
      </c>
      <c r="D400" s="83">
        <v>2</v>
      </c>
      <c r="E400" s="47">
        <v>2</v>
      </c>
      <c r="F400" s="47">
        <v>1900</v>
      </c>
      <c r="G400" s="47">
        <f>D400*E400*F400</f>
        <v>7600</v>
      </c>
    </row>
    <row r="401" spans="1:7" ht="16.5" customHeight="1" x14ac:dyDescent="0.25">
      <c r="A401" s="193"/>
      <c r="B401" s="218"/>
      <c r="C401" s="67" t="s">
        <v>122</v>
      </c>
      <c r="D401" s="67">
        <v>1</v>
      </c>
      <c r="E401" s="47">
        <v>2</v>
      </c>
      <c r="F401" s="47">
        <v>975</v>
      </c>
      <c r="G401" s="47">
        <f>D401*E401*F401</f>
        <v>1950</v>
      </c>
    </row>
    <row r="402" spans="1:7" ht="16.5" customHeight="1" x14ac:dyDescent="0.25">
      <c r="A402" s="193"/>
      <c r="B402" s="218"/>
      <c r="C402" s="67" t="s">
        <v>116</v>
      </c>
      <c r="D402" s="67">
        <v>3</v>
      </c>
      <c r="E402" s="47">
        <v>2</v>
      </c>
      <c r="F402" s="47">
        <v>700</v>
      </c>
      <c r="G402" s="47">
        <f>D402*E402*F402</f>
        <v>4200</v>
      </c>
    </row>
    <row r="403" spans="1:7" ht="15.6" customHeight="1" x14ac:dyDescent="0.25">
      <c r="A403" s="194"/>
      <c r="B403" s="219"/>
      <c r="C403" s="58" t="s">
        <v>115</v>
      </c>
      <c r="D403" s="58">
        <v>3</v>
      </c>
      <c r="E403" s="57">
        <v>1</v>
      </c>
      <c r="F403" s="31">
        <v>120</v>
      </c>
      <c r="G403" s="31">
        <f>D403*E403*F403</f>
        <v>360</v>
      </c>
    </row>
    <row r="404" spans="1:7" x14ac:dyDescent="0.25">
      <c r="A404" s="245" t="s">
        <v>14</v>
      </c>
      <c r="B404" s="246"/>
      <c r="C404" s="246"/>
      <c r="D404" s="246"/>
      <c r="E404" s="246"/>
      <c r="F404" s="247"/>
      <c r="G404" s="46">
        <f>G405</f>
        <v>13200</v>
      </c>
    </row>
    <row r="405" spans="1:7" ht="15.75" x14ac:dyDescent="0.25">
      <c r="A405" s="192">
        <v>83</v>
      </c>
      <c r="B405" s="211" t="s">
        <v>237</v>
      </c>
      <c r="C405" s="253" t="s">
        <v>81</v>
      </c>
      <c r="D405" s="254"/>
      <c r="E405" s="254"/>
      <c r="F405" s="255"/>
      <c r="G405" s="45">
        <f>G407+G406</f>
        <v>13200</v>
      </c>
    </row>
    <row r="406" spans="1:7" ht="15.75" x14ac:dyDescent="0.25">
      <c r="A406" s="193"/>
      <c r="B406" s="212"/>
      <c r="C406" s="103" t="s">
        <v>119</v>
      </c>
      <c r="D406" s="81">
        <v>3</v>
      </c>
      <c r="E406" s="57">
        <v>2</v>
      </c>
      <c r="F406" s="49">
        <v>1900</v>
      </c>
      <c r="G406" s="95">
        <f>D406*E406*F406</f>
        <v>11400</v>
      </c>
    </row>
    <row r="407" spans="1:7" ht="15.75" x14ac:dyDescent="0.25">
      <c r="A407" s="194"/>
      <c r="B407" s="213"/>
      <c r="C407" s="4" t="s">
        <v>110</v>
      </c>
      <c r="D407" s="68">
        <v>3</v>
      </c>
      <c r="E407" s="57">
        <v>2</v>
      </c>
      <c r="F407" s="49">
        <v>300</v>
      </c>
      <c r="G407" s="31">
        <f>D407*E407*F407</f>
        <v>1800</v>
      </c>
    </row>
    <row r="408" spans="1:7" x14ac:dyDescent="0.25">
      <c r="A408" s="245" t="s">
        <v>15</v>
      </c>
      <c r="B408" s="246"/>
      <c r="C408" s="246"/>
      <c r="D408" s="246"/>
      <c r="E408" s="246"/>
      <c r="F408" s="247"/>
      <c r="G408" s="46">
        <f>G413+G409</f>
        <v>62400</v>
      </c>
    </row>
    <row r="409" spans="1:7" ht="15.75" x14ac:dyDescent="0.25">
      <c r="A409" s="386">
        <v>84</v>
      </c>
      <c r="B409" s="330" t="s">
        <v>238</v>
      </c>
      <c r="C409" s="389" t="s">
        <v>81</v>
      </c>
      <c r="D409" s="389"/>
      <c r="E409" s="389"/>
      <c r="F409" s="390"/>
      <c r="G409" s="92">
        <f>G410+G411+G412</f>
        <v>36400</v>
      </c>
    </row>
    <row r="410" spans="1:7" ht="15.75" x14ac:dyDescent="0.25">
      <c r="A410" s="387"/>
      <c r="B410" s="331"/>
      <c r="C410" s="157" t="s">
        <v>116</v>
      </c>
      <c r="D410" s="156">
        <v>26</v>
      </c>
      <c r="E410" s="156">
        <v>1</v>
      </c>
      <c r="F410" s="158">
        <v>700</v>
      </c>
      <c r="G410" s="47">
        <f>D410*E410*F410</f>
        <v>18200</v>
      </c>
    </row>
    <row r="411" spans="1:7" ht="15.75" x14ac:dyDescent="0.25">
      <c r="A411" s="387"/>
      <c r="B411" s="331"/>
      <c r="C411" s="157" t="s">
        <v>110</v>
      </c>
      <c r="D411" s="156">
        <v>26</v>
      </c>
      <c r="E411" s="156">
        <v>2</v>
      </c>
      <c r="F411" s="158">
        <v>300</v>
      </c>
      <c r="G411" s="47">
        <f>D411*E411*F411</f>
        <v>15600</v>
      </c>
    </row>
    <row r="412" spans="1:7" ht="15.75" x14ac:dyDescent="0.25">
      <c r="A412" s="388"/>
      <c r="B412" s="332"/>
      <c r="C412" s="157" t="s">
        <v>115</v>
      </c>
      <c r="D412" s="156">
        <v>26</v>
      </c>
      <c r="E412" s="156">
        <v>1</v>
      </c>
      <c r="F412" s="158">
        <v>100</v>
      </c>
      <c r="G412" s="47">
        <f>D412*E412*F412</f>
        <v>2600</v>
      </c>
    </row>
    <row r="413" spans="1:7" ht="16.899999999999999" customHeight="1" x14ac:dyDescent="0.25">
      <c r="A413" s="391">
        <v>85</v>
      </c>
      <c r="B413" s="264" t="s">
        <v>202</v>
      </c>
      <c r="C413" s="253" t="s">
        <v>81</v>
      </c>
      <c r="D413" s="254"/>
      <c r="E413" s="254"/>
      <c r="F413" s="255"/>
      <c r="G413" s="186">
        <f>G415+G414</f>
        <v>26000</v>
      </c>
    </row>
    <row r="414" spans="1:7" ht="16.899999999999999" customHeight="1" x14ac:dyDescent="0.25">
      <c r="A414" s="392"/>
      <c r="B414" s="265"/>
      <c r="C414" s="163" t="s">
        <v>116</v>
      </c>
      <c r="D414" s="184">
        <v>20</v>
      </c>
      <c r="E414" s="184">
        <v>1</v>
      </c>
      <c r="F414" s="185">
        <v>700</v>
      </c>
      <c r="G414" s="186">
        <f>D414*E414*F414</f>
        <v>14000</v>
      </c>
    </row>
    <row r="415" spans="1:7" ht="16.899999999999999" customHeight="1" x14ac:dyDescent="0.25">
      <c r="A415" s="392"/>
      <c r="B415" s="265"/>
      <c r="C415" s="84" t="s">
        <v>110</v>
      </c>
      <c r="D415" s="31">
        <v>20</v>
      </c>
      <c r="E415" s="57">
        <v>2</v>
      </c>
      <c r="F415" s="49">
        <v>300</v>
      </c>
      <c r="G415" s="31">
        <f>D415*E415*F415</f>
        <v>12000</v>
      </c>
    </row>
    <row r="416" spans="1:7" x14ac:dyDescent="0.25">
      <c r="A416" s="245" t="s">
        <v>16</v>
      </c>
      <c r="B416" s="246"/>
      <c r="C416" s="246"/>
      <c r="D416" s="246"/>
      <c r="E416" s="246"/>
      <c r="F416" s="247"/>
      <c r="G416" s="46">
        <f>G417+G419+G424</f>
        <v>91800</v>
      </c>
    </row>
    <row r="417" spans="1:7" ht="15.75" x14ac:dyDescent="0.25">
      <c r="A417" s="379">
        <v>86</v>
      </c>
      <c r="B417" s="381" t="s">
        <v>248</v>
      </c>
      <c r="C417" s="253" t="s">
        <v>81</v>
      </c>
      <c r="D417" s="254"/>
      <c r="E417" s="254"/>
      <c r="F417" s="255"/>
      <c r="G417" s="92">
        <f>G418</f>
        <v>9600</v>
      </c>
    </row>
    <row r="418" spans="1:7" x14ac:dyDescent="0.25">
      <c r="A418" s="380"/>
      <c r="B418" s="382"/>
      <c r="C418" s="84" t="s">
        <v>110</v>
      </c>
      <c r="D418" s="31">
        <v>16</v>
      </c>
      <c r="E418" s="57">
        <v>2</v>
      </c>
      <c r="F418" s="49">
        <v>300</v>
      </c>
      <c r="G418" s="31">
        <f>D418*E418*F418</f>
        <v>9600</v>
      </c>
    </row>
    <row r="419" spans="1:7" ht="17.45" customHeight="1" x14ac:dyDescent="0.25">
      <c r="A419" s="256">
        <v>87</v>
      </c>
      <c r="B419" s="383" t="s">
        <v>184</v>
      </c>
      <c r="C419" s="253" t="s">
        <v>81</v>
      </c>
      <c r="D419" s="254"/>
      <c r="E419" s="254"/>
      <c r="F419" s="255"/>
      <c r="G419" s="92">
        <f>G420+G421+G423+G422</f>
        <v>70200</v>
      </c>
    </row>
    <row r="420" spans="1:7" ht="17.45" customHeight="1" x14ac:dyDescent="0.25">
      <c r="A420" s="271"/>
      <c r="B420" s="384"/>
      <c r="C420" s="84" t="s">
        <v>110</v>
      </c>
      <c r="D420" s="31">
        <v>16</v>
      </c>
      <c r="E420" s="57">
        <v>2</v>
      </c>
      <c r="F420" s="49">
        <v>300</v>
      </c>
      <c r="G420" s="31">
        <f>D420*E420*F420</f>
        <v>9600</v>
      </c>
    </row>
    <row r="421" spans="1:7" ht="17.45" customHeight="1" x14ac:dyDescent="0.25">
      <c r="A421" s="271"/>
      <c r="B421" s="384"/>
      <c r="C421" s="84" t="s">
        <v>116</v>
      </c>
      <c r="D421" s="31">
        <v>16</v>
      </c>
      <c r="E421" s="57">
        <v>1</v>
      </c>
      <c r="F421" s="49">
        <v>700</v>
      </c>
      <c r="G421" s="31">
        <f>D421*E421*F421</f>
        <v>11200</v>
      </c>
    </row>
    <row r="422" spans="1:7" ht="17.45" customHeight="1" x14ac:dyDescent="0.25">
      <c r="A422" s="271"/>
      <c r="B422" s="384"/>
      <c r="C422" s="84" t="s">
        <v>126</v>
      </c>
      <c r="D422" s="31">
        <v>16</v>
      </c>
      <c r="E422" s="57">
        <v>2</v>
      </c>
      <c r="F422" s="49">
        <v>1500</v>
      </c>
      <c r="G422" s="31">
        <f>D422*E422*F422</f>
        <v>48000</v>
      </c>
    </row>
    <row r="423" spans="1:7" ht="16.899999999999999" customHeight="1" x14ac:dyDescent="0.25">
      <c r="A423" s="257"/>
      <c r="B423" s="385"/>
      <c r="C423" s="85" t="s">
        <v>239</v>
      </c>
      <c r="D423" s="31">
        <v>14</v>
      </c>
      <c r="E423" s="57">
        <v>1</v>
      </c>
      <c r="F423" s="49">
        <v>100</v>
      </c>
      <c r="G423" s="31">
        <f>D423*E423*F423</f>
        <v>1400</v>
      </c>
    </row>
    <row r="424" spans="1:7" ht="16.899999999999999" customHeight="1" x14ac:dyDescent="0.25">
      <c r="A424" s="256">
        <v>88</v>
      </c>
      <c r="B424" s="211" t="s">
        <v>25</v>
      </c>
      <c r="C424" s="253" t="s">
        <v>81</v>
      </c>
      <c r="D424" s="254"/>
      <c r="E424" s="254"/>
      <c r="F424" s="255"/>
      <c r="G424" s="92">
        <f>G425</f>
        <v>12000</v>
      </c>
    </row>
    <row r="425" spans="1:7" ht="16.899999999999999" customHeight="1" x14ac:dyDescent="0.25">
      <c r="A425" s="271"/>
      <c r="B425" s="212"/>
      <c r="C425" s="84" t="s">
        <v>110</v>
      </c>
      <c r="D425" s="31">
        <v>20</v>
      </c>
      <c r="E425" s="57">
        <v>2</v>
      </c>
      <c r="F425" s="49">
        <v>300</v>
      </c>
      <c r="G425" s="31">
        <f>D425*E425*F425</f>
        <v>12000</v>
      </c>
    </row>
    <row r="426" spans="1:7" x14ac:dyDescent="0.25">
      <c r="A426" s="245" t="s">
        <v>17</v>
      </c>
      <c r="B426" s="246"/>
      <c r="C426" s="246"/>
      <c r="D426" s="246"/>
      <c r="E426" s="246"/>
      <c r="F426" s="247"/>
      <c r="G426" s="46">
        <f>G432+G434+G427</f>
        <v>279560</v>
      </c>
    </row>
    <row r="427" spans="1:7" ht="15.6" customHeight="1" x14ac:dyDescent="0.25">
      <c r="A427" s="192">
        <v>89</v>
      </c>
      <c r="B427" s="211" t="s">
        <v>204</v>
      </c>
      <c r="C427" s="214" t="s">
        <v>81</v>
      </c>
      <c r="D427" s="215"/>
      <c r="E427" s="215"/>
      <c r="F427" s="216"/>
      <c r="G427" s="45">
        <f>G428+G430+G429+G431</f>
        <v>252560</v>
      </c>
    </row>
    <row r="428" spans="1:7" ht="15.6" customHeight="1" x14ac:dyDescent="0.25">
      <c r="A428" s="193"/>
      <c r="B428" s="212"/>
      <c r="C428" s="81" t="s">
        <v>110</v>
      </c>
      <c r="D428" s="81">
        <v>23</v>
      </c>
      <c r="E428" s="57">
        <v>2</v>
      </c>
      <c r="F428" s="49">
        <v>300</v>
      </c>
      <c r="G428" s="31">
        <f>D428*E428*F428</f>
        <v>13800</v>
      </c>
    </row>
    <row r="429" spans="1:7" ht="30" customHeight="1" x14ac:dyDescent="0.25">
      <c r="A429" s="193"/>
      <c r="B429" s="212"/>
      <c r="C429" s="81" t="s">
        <v>228</v>
      </c>
      <c r="D429" s="81">
        <v>23</v>
      </c>
      <c r="E429" s="57">
        <v>1</v>
      </c>
      <c r="F429" s="49">
        <v>10000</v>
      </c>
      <c r="G429" s="31">
        <f>D429*E429*F429</f>
        <v>230000</v>
      </c>
    </row>
    <row r="430" spans="1:7" ht="15.6" customHeight="1" x14ac:dyDescent="0.25">
      <c r="A430" s="193"/>
      <c r="B430" s="212"/>
      <c r="C430" s="81" t="s">
        <v>229</v>
      </c>
      <c r="D430" s="81"/>
      <c r="E430" s="57">
        <v>10</v>
      </c>
      <c r="F430" s="49">
        <v>600</v>
      </c>
      <c r="G430" s="31">
        <f>E430*F430</f>
        <v>6000</v>
      </c>
    </row>
    <row r="431" spans="1:7" ht="15.6" customHeight="1" x14ac:dyDescent="0.25">
      <c r="A431" s="194"/>
      <c r="B431" s="213"/>
      <c r="C431" s="81" t="s">
        <v>115</v>
      </c>
      <c r="D431" s="81">
        <v>23</v>
      </c>
      <c r="E431" s="57">
        <v>1</v>
      </c>
      <c r="F431" s="49">
        <v>120</v>
      </c>
      <c r="G431" s="31">
        <f>D431*E431*F431</f>
        <v>2760</v>
      </c>
    </row>
    <row r="432" spans="1:7" ht="15.75" x14ac:dyDescent="0.25">
      <c r="A432" s="272">
        <v>90</v>
      </c>
      <c r="B432" s="211" t="s">
        <v>203</v>
      </c>
      <c r="C432" s="266" t="s">
        <v>81</v>
      </c>
      <c r="D432" s="267"/>
      <c r="E432" s="267"/>
      <c r="F432" s="268"/>
      <c r="G432" s="45">
        <f>G433</f>
        <v>9000</v>
      </c>
    </row>
    <row r="433" spans="1:7" ht="15.75" x14ac:dyDescent="0.25">
      <c r="A433" s="273"/>
      <c r="B433" s="212"/>
      <c r="C433" s="82" t="s">
        <v>110</v>
      </c>
      <c r="D433" s="97">
        <v>15</v>
      </c>
      <c r="E433" s="31">
        <v>2</v>
      </c>
      <c r="F433" s="31">
        <v>300</v>
      </c>
      <c r="G433" s="31">
        <f>D433*E433*F433</f>
        <v>9000</v>
      </c>
    </row>
    <row r="434" spans="1:7" ht="18" customHeight="1" x14ac:dyDescent="0.25">
      <c r="A434" s="256">
        <v>91</v>
      </c>
      <c r="B434" s="211" t="s">
        <v>26</v>
      </c>
      <c r="C434" s="253" t="s">
        <v>81</v>
      </c>
      <c r="D434" s="254"/>
      <c r="E434" s="254"/>
      <c r="F434" s="255"/>
      <c r="G434" s="45">
        <f>G435</f>
        <v>18000</v>
      </c>
    </row>
    <row r="435" spans="1:7" ht="19.899999999999999" customHeight="1" x14ac:dyDescent="0.25">
      <c r="A435" s="257"/>
      <c r="B435" s="213"/>
      <c r="C435" s="4" t="s">
        <v>110</v>
      </c>
      <c r="D435" s="128">
        <v>30</v>
      </c>
      <c r="E435" s="57">
        <v>2</v>
      </c>
      <c r="F435" s="31">
        <v>300</v>
      </c>
      <c r="G435" s="31">
        <f>D435*E435*F435</f>
        <v>18000</v>
      </c>
    </row>
  </sheetData>
  <mergeCells count="382">
    <mergeCell ref="D3:G3"/>
    <mergeCell ref="H25:I25"/>
    <mergeCell ref="H26:I26"/>
    <mergeCell ref="H27:I27"/>
    <mergeCell ref="C174:F174"/>
    <mergeCell ref="C179:F179"/>
    <mergeCell ref="A174:A178"/>
    <mergeCell ref="B174:B178"/>
    <mergeCell ref="E1:G1"/>
    <mergeCell ref="E4:G4"/>
    <mergeCell ref="H43:I43"/>
    <mergeCell ref="H44:I44"/>
    <mergeCell ref="H45:I45"/>
    <mergeCell ref="H46:I46"/>
    <mergeCell ref="H35:I35"/>
    <mergeCell ref="H36:I36"/>
    <mergeCell ref="H37:I37"/>
    <mergeCell ref="H14:J14"/>
    <mergeCell ref="H15:I15"/>
    <mergeCell ref="H16:I16"/>
    <mergeCell ref="H17:I17"/>
    <mergeCell ref="H18:I18"/>
    <mergeCell ref="H19:I19"/>
    <mergeCell ref="D32:D34"/>
    <mergeCell ref="A296:A298"/>
    <mergeCell ref="G268:G269"/>
    <mergeCell ref="D263:D265"/>
    <mergeCell ref="A266:F266"/>
    <mergeCell ref="H20:I20"/>
    <mergeCell ref="H21:I21"/>
    <mergeCell ref="H22:I22"/>
    <mergeCell ref="H23:I23"/>
    <mergeCell ref="D59:D61"/>
    <mergeCell ref="D63:D66"/>
    <mergeCell ref="H32:I32"/>
    <mergeCell ref="H34:I34"/>
    <mergeCell ref="H33:I33"/>
    <mergeCell ref="H38:I38"/>
    <mergeCell ref="H39:I39"/>
    <mergeCell ref="H40:I40"/>
    <mergeCell ref="H41:I41"/>
    <mergeCell ref="H42:I42"/>
    <mergeCell ref="H28:I28"/>
    <mergeCell ref="H29:I29"/>
    <mergeCell ref="H30:I30"/>
    <mergeCell ref="H31:I31"/>
    <mergeCell ref="H47:I47"/>
    <mergeCell ref="H24:I24"/>
    <mergeCell ref="A427:A431"/>
    <mergeCell ref="B427:B431"/>
    <mergeCell ref="C427:F427"/>
    <mergeCell ref="A384:F384"/>
    <mergeCell ref="A397:F397"/>
    <mergeCell ref="A404:F404"/>
    <mergeCell ref="A408:F408"/>
    <mergeCell ref="A416:F416"/>
    <mergeCell ref="A426:F426"/>
    <mergeCell ref="C417:F417"/>
    <mergeCell ref="A417:A418"/>
    <mergeCell ref="B417:B418"/>
    <mergeCell ref="C419:F419"/>
    <mergeCell ref="A419:A423"/>
    <mergeCell ref="B419:B423"/>
    <mergeCell ref="A405:A407"/>
    <mergeCell ref="B405:B407"/>
    <mergeCell ref="C405:F405"/>
    <mergeCell ref="A409:A412"/>
    <mergeCell ref="B409:B412"/>
    <mergeCell ref="C409:F409"/>
    <mergeCell ref="C413:F413"/>
    <mergeCell ref="A413:A415"/>
    <mergeCell ref="B413:B415"/>
    <mergeCell ref="A354:F354"/>
    <mergeCell ref="A349:F349"/>
    <mergeCell ref="B385:B388"/>
    <mergeCell ref="A385:A388"/>
    <mergeCell ref="C385:F385"/>
    <mergeCell ref="C398:F398"/>
    <mergeCell ref="B398:B403"/>
    <mergeCell ref="A398:A403"/>
    <mergeCell ref="C310:F310"/>
    <mergeCell ref="A315:A316"/>
    <mergeCell ref="B315:B316"/>
    <mergeCell ref="C315:F315"/>
    <mergeCell ref="A332:A335"/>
    <mergeCell ref="B332:B335"/>
    <mergeCell ref="C332:F332"/>
    <mergeCell ref="A317:A320"/>
    <mergeCell ref="B317:B320"/>
    <mergeCell ref="C317:F317"/>
    <mergeCell ref="A371:A379"/>
    <mergeCell ref="B371:B379"/>
    <mergeCell ref="C371:F371"/>
    <mergeCell ref="C360:F360"/>
    <mergeCell ref="A360:A364"/>
    <mergeCell ref="B360:B364"/>
    <mergeCell ref="B296:B298"/>
    <mergeCell ref="C296:F296"/>
    <mergeCell ref="D230:D233"/>
    <mergeCell ref="B304:B306"/>
    <mergeCell ref="C304:F304"/>
    <mergeCell ref="B257:B260"/>
    <mergeCell ref="C248:F248"/>
    <mergeCell ref="B248:B251"/>
    <mergeCell ref="A291:A295"/>
    <mergeCell ref="B291:B295"/>
    <mergeCell ref="C291:F291"/>
    <mergeCell ref="A248:A251"/>
    <mergeCell ref="A253:A256"/>
    <mergeCell ref="A281:A285"/>
    <mergeCell ref="C253:F253"/>
    <mergeCell ref="B253:B256"/>
    <mergeCell ref="D249:D251"/>
    <mergeCell ref="D254:D256"/>
    <mergeCell ref="C244:F244"/>
    <mergeCell ref="A244:A247"/>
    <mergeCell ref="B244:B247"/>
    <mergeCell ref="B281:B285"/>
    <mergeCell ref="D295:G295"/>
    <mergeCell ref="A304:A306"/>
    <mergeCell ref="A270:F270"/>
    <mergeCell ref="C208:C209"/>
    <mergeCell ref="D217:D223"/>
    <mergeCell ref="A307:A309"/>
    <mergeCell ref="B307:B309"/>
    <mergeCell ref="C307:F307"/>
    <mergeCell ref="A195:A198"/>
    <mergeCell ref="A276:A280"/>
    <mergeCell ref="B276:B280"/>
    <mergeCell ref="C276:F276"/>
    <mergeCell ref="A299:A303"/>
    <mergeCell ref="B299:B303"/>
    <mergeCell ref="C299:F299"/>
    <mergeCell ref="D236:D238"/>
    <mergeCell ref="D240:D243"/>
    <mergeCell ref="D245:D247"/>
    <mergeCell ref="C257:F257"/>
    <mergeCell ref="A257:A260"/>
    <mergeCell ref="A286:A290"/>
    <mergeCell ref="B286:B290"/>
    <mergeCell ref="C286:F286"/>
    <mergeCell ref="D290:G290"/>
    <mergeCell ref="C281:F281"/>
    <mergeCell ref="D282:G282"/>
    <mergeCell ref="A162:F162"/>
    <mergeCell ref="A135:F135"/>
    <mergeCell ref="C141:F141"/>
    <mergeCell ref="C225:F225"/>
    <mergeCell ref="A225:A228"/>
    <mergeCell ref="B225:B228"/>
    <mergeCell ref="C216:F216"/>
    <mergeCell ref="A216:A223"/>
    <mergeCell ref="B216:B223"/>
    <mergeCell ref="C210:F210"/>
    <mergeCell ref="A210:A214"/>
    <mergeCell ref="B210:B214"/>
    <mergeCell ref="A215:F215"/>
    <mergeCell ref="D211:D214"/>
    <mergeCell ref="D226:D228"/>
    <mergeCell ref="A224:F224"/>
    <mergeCell ref="A128:A130"/>
    <mergeCell ref="B128:B130"/>
    <mergeCell ref="C82:F82"/>
    <mergeCell ref="A82:A88"/>
    <mergeCell ref="B82:B88"/>
    <mergeCell ref="C89:F89"/>
    <mergeCell ref="A89:A107"/>
    <mergeCell ref="A136:A140"/>
    <mergeCell ref="B124:B127"/>
    <mergeCell ref="D132:D134"/>
    <mergeCell ref="A116:F116"/>
    <mergeCell ref="A131:A134"/>
    <mergeCell ref="C35:F35"/>
    <mergeCell ref="A35:A38"/>
    <mergeCell ref="B35:B38"/>
    <mergeCell ref="A204:A209"/>
    <mergeCell ref="C199:F199"/>
    <mergeCell ref="A199:A203"/>
    <mergeCell ref="B199:B203"/>
    <mergeCell ref="B204:B209"/>
    <mergeCell ref="C204:F204"/>
    <mergeCell ref="C131:F131"/>
    <mergeCell ref="E128:F128"/>
    <mergeCell ref="D128:D130"/>
    <mergeCell ref="A169:A173"/>
    <mergeCell ref="B169:B173"/>
    <mergeCell ref="B179:B183"/>
    <mergeCell ref="D165:D168"/>
    <mergeCell ref="D170:D173"/>
    <mergeCell ref="D175:D178"/>
    <mergeCell ref="D180:D183"/>
    <mergeCell ref="A146:A152"/>
    <mergeCell ref="B146:B152"/>
    <mergeCell ref="C146:F146"/>
    <mergeCell ref="C157:F157"/>
    <mergeCell ref="A157:A161"/>
    <mergeCell ref="D118:D123"/>
    <mergeCell ref="C112:F112"/>
    <mergeCell ref="C117:F117"/>
    <mergeCell ref="A45:A50"/>
    <mergeCell ref="B45:B50"/>
    <mergeCell ref="C45:F45"/>
    <mergeCell ref="D15:D21"/>
    <mergeCell ref="D23:D26"/>
    <mergeCell ref="D28:D30"/>
    <mergeCell ref="D68:D70"/>
    <mergeCell ref="D75:D77"/>
    <mergeCell ref="A14:A21"/>
    <mergeCell ref="B14:B21"/>
    <mergeCell ref="B74:B77"/>
    <mergeCell ref="C62:F62"/>
    <mergeCell ref="A62:A66"/>
    <mergeCell ref="B62:B66"/>
    <mergeCell ref="C67:F67"/>
    <mergeCell ref="A67:A70"/>
    <mergeCell ref="B67:B70"/>
    <mergeCell ref="C58:F58"/>
    <mergeCell ref="A58:A61"/>
    <mergeCell ref="B58:B61"/>
    <mergeCell ref="B31:B34"/>
    <mergeCell ref="D200:D203"/>
    <mergeCell ref="C164:F164"/>
    <mergeCell ref="A164:A168"/>
    <mergeCell ref="B164:B168"/>
    <mergeCell ref="A184:A191"/>
    <mergeCell ref="B184:B191"/>
    <mergeCell ref="D185:D191"/>
    <mergeCell ref="A194:F194"/>
    <mergeCell ref="C169:F169"/>
    <mergeCell ref="B195:B198"/>
    <mergeCell ref="A179:A183"/>
    <mergeCell ref="D96:D107"/>
    <mergeCell ref="A73:F73"/>
    <mergeCell ref="B39:B43"/>
    <mergeCell ref="C78:F78"/>
    <mergeCell ref="B78:B81"/>
    <mergeCell ref="A78:A81"/>
    <mergeCell ref="C195:F195"/>
    <mergeCell ref="D196:D198"/>
    <mergeCell ref="C184:F184"/>
    <mergeCell ref="A192:A193"/>
    <mergeCell ref="B192:B193"/>
    <mergeCell ref="C192:F192"/>
    <mergeCell ref="C71:F71"/>
    <mergeCell ref="A71:A72"/>
    <mergeCell ref="B71:B72"/>
    <mergeCell ref="A112:A115"/>
    <mergeCell ref="B112:B115"/>
    <mergeCell ref="B131:B134"/>
    <mergeCell ref="D83:D88"/>
    <mergeCell ref="B108:B111"/>
    <mergeCell ref="D109:D111"/>
    <mergeCell ref="B89:B107"/>
    <mergeCell ref="C95:F95"/>
    <mergeCell ref="D113:D115"/>
    <mergeCell ref="B310:B313"/>
    <mergeCell ref="B343:B346"/>
    <mergeCell ref="C343:F343"/>
    <mergeCell ref="C350:F350"/>
    <mergeCell ref="A350:A353"/>
    <mergeCell ref="B350:B353"/>
    <mergeCell ref="A325:F325"/>
    <mergeCell ref="A314:F314"/>
    <mergeCell ref="A321:A324"/>
    <mergeCell ref="B321:B324"/>
    <mergeCell ref="C321:F321"/>
    <mergeCell ref="C326:F326"/>
    <mergeCell ref="A326:A328"/>
    <mergeCell ref="B326:B328"/>
    <mergeCell ref="A329:A331"/>
    <mergeCell ref="A343:A346"/>
    <mergeCell ref="A340:F340"/>
    <mergeCell ref="B329:B331"/>
    <mergeCell ref="C329:F329"/>
    <mergeCell ref="E268:F269"/>
    <mergeCell ref="C271:F271"/>
    <mergeCell ref="B271:B275"/>
    <mergeCell ref="A271:A275"/>
    <mergeCell ref="A117:A123"/>
    <mergeCell ref="B117:B123"/>
    <mergeCell ref="A392:A396"/>
    <mergeCell ref="B392:B396"/>
    <mergeCell ref="C392:F392"/>
    <mergeCell ref="A341:A342"/>
    <mergeCell ref="B341:B342"/>
    <mergeCell ref="C341:F341"/>
    <mergeCell ref="A347:A348"/>
    <mergeCell ref="A355:A359"/>
    <mergeCell ref="B355:B359"/>
    <mergeCell ref="C355:F355"/>
    <mergeCell ref="A336:A339"/>
    <mergeCell ref="B336:B339"/>
    <mergeCell ref="C336:F336"/>
    <mergeCell ref="A310:A313"/>
    <mergeCell ref="C267:D267"/>
    <mergeCell ref="C262:F262"/>
    <mergeCell ref="A262:A265"/>
    <mergeCell ref="B262:B265"/>
    <mergeCell ref="C434:F434"/>
    <mergeCell ref="A434:A435"/>
    <mergeCell ref="B434:B435"/>
    <mergeCell ref="A268:D269"/>
    <mergeCell ref="B347:B348"/>
    <mergeCell ref="C347:F347"/>
    <mergeCell ref="A380:A383"/>
    <mergeCell ref="B380:B383"/>
    <mergeCell ref="C380:F380"/>
    <mergeCell ref="C389:F389"/>
    <mergeCell ref="B389:B391"/>
    <mergeCell ref="A365:A366"/>
    <mergeCell ref="B365:B366"/>
    <mergeCell ref="C365:F365"/>
    <mergeCell ref="A367:A370"/>
    <mergeCell ref="B367:B370"/>
    <mergeCell ref="C367:F367"/>
    <mergeCell ref="C376:F376"/>
    <mergeCell ref="C424:F424"/>
    <mergeCell ref="A424:A425"/>
    <mergeCell ref="B424:B425"/>
    <mergeCell ref="C432:F432"/>
    <mergeCell ref="A432:A433"/>
    <mergeCell ref="B432:B433"/>
    <mergeCell ref="A252:F252"/>
    <mergeCell ref="D258:D260"/>
    <mergeCell ref="A261:F261"/>
    <mergeCell ref="C229:F229"/>
    <mergeCell ref="A229:A233"/>
    <mergeCell ref="C239:F239"/>
    <mergeCell ref="A239:A243"/>
    <mergeCell ref="B239:B243"/>
    <mergeCell ref="B229:B233"/>
    <mergeCell ref="C235:F235"/>
    <mergeCell ref="A235:A238"/>
    <mergeCell ref="B235:B238"/>
    <mergeCell ref="E12:F12"/>
    <mergeCell ref="A108:A111"/>
    <mergeCell ref="C108:F108"/>
    <mergeCell ref="B136:B140"/>
    <mergeCell ref="D137:D140"/>
    <mergeCell ref="C14:F14"/>
    <mergeCell ref="A22:A26"/>
    <mergeCell ref="B22:B26"/>
    <mergeCell ref="C22:F22"/>
    <mergeCell ref="C27:F27"/>
    <mergeCell ref="A27:A30"/>
    <mergeCell ref="B27:B30"/>
    <mergeCell ref="B12:C12"/>
    <mergeCell ref="C136:F136"/>
    <mergeCell ref="C124:F124"/>
    <mergeCell ref="D125:D127"/>
    <mergeCell ref="C31:F31"/>
    <mergeCell ref="A31:A34"/>
    <mergeCell ref="A39:A43"/>
    <mergeCell ref="D46:D50"/>
    <mergeCell ref="D52:D57"/>
    <mergeCell ref="D40:D43"/>
    <mergeCell ref="D79:D81"/>
    <mergeCell ref="D90:D94"/>
    <mergeCell ref="A5:F5"/>
    <mergeCell ref="B9:E9"/>
    <mergeCell ref="A153:A156"/>
    <mergeCell ref="A124:A127"/>
    <mergeCell ref="A7:G7"/>
    <mergeCell ref="A141:A145"/>
    <mergeCell ref="B141:B145"/>
    <mergeCell ref="D142:D145"/>
    <mergeCell ref="B157:B161"/>
    <mergeCell ref="D148:D152"/>
    <mergeCell ref="D154:D156"/>
    <mergeCell ref="D158:D161"/>
    <mergeCell ref="B153:B156"/>
    <mergeCell ref="C153:F153"/>
    <mergeCell ref="D36:D38"/>
    <mergeCell ref="A6:C6"/>
    <mergeCell ref="B8:E8"/>
    <mergeCell ref="C51:F51"/>
    <mergeCell ref="A51:A57"/>
    <mergeCell ref="B51:B57"/>
    <mergeCell ref="C39:F39"/>
    <mergeCell ref="B13:F13"/>
    <mergeCell ref="C74:F74"/>
    <mergeCell ref="A74:A77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2023-10-25T23:58:42Z</dcterms:modified>
</cp:coreProperties>
</file>