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STIF~1\AppData\Local\Temp\BNZ.658a5f1c381200d1\"/>
    </mc:Choice>
  </mc:AlternateContent>
  <bookViews>
    <workbookView xWindow="-110" yWindow="-110" windowWidth="23250" windowHeight="12600" firstSheet="3" activeTab="5"/>
  </bookViews>
  <sheets>
    <sheet name="Приложение3" sheetId="6" r:id="rId1"/>
    <sheet name="Приложение2" sheetId="5" r:id="rId2"/>
    <sheet name="Приложение1" sheetId="1" r:id="rId3"/>
    <sheet name="Приложение9" sheetId="2" r:id="rId4"/>
    <sheet name="приложение10-1ппрограмма" sheetId="3" r:id="rId5"/>
    <sheet name="приложение11-2пподпрограмма" sheetId="4" r:id="rId6"/>
    <sheet name="Лист1" sheetId="7" r:id="rId7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4" l="1"/>
  <c r="F19" i="3" l="1"/>
  <c r="E23" i="3" l="1"/>
  <c r="D23" i="3"/>
  <c r="D19" i="6" l="1"/>
  <c r="D18" i="6"/>
  <c r="D17" i="6"/>
  <c r="D18" i="1" s="1"/>
  <c r="D15" i="6"/>
  <c r="D19" i="5"/>
  <c r="D20" i="1" s="1"/>
  <c r="D18" i="5"/>
  <c r="D19" i="1" s="1"/>
  <c r="D17" i="5"/>
  <c r="D15" i="5"/>
  <c r="D83" i="3"/>
  <c r="D84" i="3"/>
  <c r="D85" i="3"/>
  <c r="D86" i="3"/>
  <c r="D87" i="3"/>
  <c r="D88" i="3"/>
  <c r="D89" i="3"/>
  <c r="D90" i="3"/>
  <c r="D76" i="3"/>
  <c r="D77" i="3"/>
  <c r="D78" i="3"/>
  <c r="D79" i="3"/>
  <c r="D80" i="3"/>
  <c r="D81" i="3"/>
  <c r="D82" i="3"/>
  <c r="D75" i="3"/>
  <c r="D68" i="3"/>
  <c r="D60" i="3"/>
  <c r="D61" i="3"/>
  <c r="D62" i="3"/>
  <c r="D63" i="3"/>
  <c r="D64" i="3"/>
  <c r="D65" i="3"/>
  <c r="D66" i="3"/>
  <c r="D67" i="3"/>
  <c r="D54" i="3"/>
  <c r="D55" i="3"/>
  <c r="D56" i="3"/>
  <c r="D57" i="3"/>
  <c r="D58" i="3"/>
  <c r="D59" i="3"/>
  <c r="D53" i="3"/>
  <c r="E48" i="3"/>
  <c r="F48" i="3"/>
  <c r="G48" i="3"/>
  <c r="D48" i="3"/>
  <c r="D45" i="3"/>
  <c r="D46" i="3"/>
  <c r="D38" i="3"/>
  <c r="D39" i="3"/>
  <c r="D40" i="3"/>
  <c r="D41" i="3"/>
  <c r="D42" i="3"/>
  <c r="D43" i="3"/>
  <c r="D44" i="3"/>
  <c r="D32" i="3"/>
  <c r="D33" i="3"/>
  <c r="D34" i="3"/>
  <c r="D35" i="3"/>
  <c r="D36" i="3"/>
  <c r="D37" i="3"/>
  <c r="D31" i="3"/>
  <c r="G47" i="3"/>
  <c r="F47" i="3"/>
  <c r="E47" i="3"/>
  <c r="D47" i="3"/>
  <c r="E22" i="3"/>
  <c r="F22" i="3"/>
  <c r="D12" i="3"/>
  <c r="D16" i="1" l="1"/>
  <c r="D23" i="4"/>
  <c r="D22" i="4"/>
  <c r="D21" i="4"/>
  <c r="D20" i="4"/>
  <c r="D28" i="4"/>
  <c r="D21" i="3" l="1"/>
  <c r="D22" i="3" s="1"/>
  <c r="D24" i="5" s="1"/>
  <c r="D21" i="5" s="1"/>
  <c r="F43" i="4" l="1"/>
  <c r="E43" i="4"/>
  <c r="D43" i="4"/>
  <c r="D42" i="4"/>
  <c r="F42" i="4"/>
  <c r="E42" i="4"/>
  <c r="D55" i="4"/>
  <c r="F24" i="4"/>
  <c r="E24" i="4"/>
  <c r="E29" i="4" s="1"/>
  <c r="D24" i="4"/>
  <c r="D29" i="4" s="1"/>
  <c r="D16" i="6" s="1"/>
  <c r="D13" i="6" s="1"/>
  <c r="F28" i="4"/>
  <c r="D27" i="3"/>
  <c r="F26" i="3"/>
  <c r="E26" i="3" s="1"/>
  <c r="E27" i="3" s="1"/>
  <c r="F18" i="3"/>
  <c r="F23" i="3" s="1"/>
  <c r="F29" i="4" l="1"/>
  <c r="D16" i="5"/>
  <c r="E18" i="3"/>
  <c r="I8" i="2" s="1"/>
  <c r="F27" i="3"/>
  <c r="E13" i="4"/>
  <c r="E14" i="4" s="1"/>
  <c r="E11" i="3"/>
  <c r="F10" i="3"/>
  <c r="D13" i="4"/>
  <c r="D14" i="4" s="1"/>
  <c r="D17" i="1" l="1"/>
  <c r="D13" i="5"/>
  <c r="F13" i="4"/>
  <c r="F14" i="4" s="1"/>
  <c r="F31" i="4"/>
  <c r="E31" i="4" s="1"/>
  <c r="F32" i="4"/>
  <c r="E32" i="4" s="1"/>
  <c r="F33" i="4"/>
  <c r="E33" i="4" s="1"/>
  <c r="F34" i="4"/>
  <c r="E34" i="4" s="1"/>
  <c r="E91" i="3" l="1"/>
  <c r="F91" i="3"/>
  <c r="F92" i="3" s="1"/>
  <c r="G91" i="3"/>
  <c r="G92" i="3" s="1"/>
  <c r="E69" i="3"/>
  <c r="F69" i="3"/>
  <c r="F70" i="3" s="1"/>
  <c r="G69" i="3"/>
  <c r="G70" i="3" s="1"/>
  <c r="D13" i="3"/>
  <c r="D91" i="3" l="1"/>
  <c r="D69" i="3"/>
  <c r="E10" i="3" l="1"/>
  <c r="E12" i="3" s="1"/>
  <c r="F12" i="3"/>
  <c r="F13" i="3" s="1"/>
  <c r="E13" i="3" l="1"/>
  <c r="F35" i="4"/>
  <c r="E35" i="4" l="1"/>
  <c r="F60" i="4"/>
  <c r="E60" i="4" s="1"/>
  <c r="F49" i="4"/>
  <c r="E49" i="4" s="1"/>
  <c r="F50" i="4"/>
  <c r="E50" i="4" s="1"/>
  <c r="F51" i="4"/>
  <c r="E51" i="4" s="1"/>
  <c r="F52" i="4"/>
  <c r="E52" i="4" s="1"/>
  <c r="F53" i="4"/>
  <c r="E53" i="4" s="1"/>
  <c r="F48" i="4"/>
  <c r="E48" i="4" s="1"/>
  <c r="F40" i="4"/>
  <c r="E40" i="4" s="1"/>
  <c r="F36" i="4"/>
  <c r="E36" i="4" s="1"/>
  <c r="F37" i="4"/>
  <c r="E37" i="4" s="1"/>
  <c r="F38" i="4"/>
  <c r="E38" i="4" s="1"/>
  <c r="F39" i="4"/>
  <c r="E39" i="4" s="1"/>
  <c r="F41" i="4"/>
  <c r="J53" i="4" l="1"/>
  <c r="D61" i="4" l="1"/>
  <c r="D54" i="4" l="1"/>
  <c r="E61" i="4" l="1"/>
  <c r="F61" i="4"/>
  <c r="D62" i="4"/>
  <c r="F62" i="4" l="1"/>
  <c r="E62" i="4"/>
  <c r="E54" i="4" l="1"/>
  <c r="F54" i="4"/>
  <c r="F55" i="4" l="1"/>
  <c r="E55" i="4"/>
  <c r="D92" i="3" l="1"/>
  <c r="E92" i="3"/>
  <c r="D70" i="3" l="1"/>
  <c r="E70" i="3" l="1"/>
  <c r="D14" i="1" l="1"/>
  <c r="I7" i="2" s="1"/>
  <c r="I9" i="2" s="1"/>
</calcChain>
</file>

<file path=xl/sharedStrings.xml><?xml version="1.0" encoding="utf-8"?>
<sst xmlns="http://schemas.openxmlformats.org/spreadsheetml/2006/main" count="316" uniqueCount="194">
  <si>
    <t>Ответственный исполнитель муниципальной программы</t>
  </si>
  <si>
    <t>Структура муниципальной программы</t>
  </si>
  <si>
    <t>Цель муниципальной программы</t>
  </si>
  <si>
    <t>Задачи муниципальной программы</t>
  </si>
  <si>
    <t xml:space="preserve">Показатели 
муниципальной 
программы
</t>
  </si>
  <si>
    <t xml:space="preserve">количество благоустроенных дворовых территорий, ед.;
количество благоустроенных муниципальных общественных территорий, ед.;
количество благоустроенных мест массового отдыха населения (городских парков), ед.;
количество реализованных проектов благоустройства дворовых территорий, ед.;
количество реализованных комплексных проектов благоустройства общественных территорий, ед.;
количество установленных детских и спортивных площадок, ед.;
доля граждан, принявших участие в решении вопросов формирования комфортной городской среды 
от общего количества граждан в возрасте от 14 лет, проживающих в муниципальных образованиях, 
на территории которых реализуются проекты 
по созданию комфортной городской среды, %
</t>
  </si>
  <si>
    <t xml:space="preserve">Сроки реализации муниципальной 
программы
</t>
  </si>
  <si>
    <t>рублей</t>
  </si>
  <si>
    <t>Ожидаемые результаты реализации муниципальной программы</t>
  </si>
  <si>
    <t>Наименование</t>
  </si>
  <si>
    <t>Объемы бюджетных ассигнований (рублей)</t>
  </si>
  <si>
    <t>Код бюджетной классификации</t>
  </si>
  <si>
    <t>ГРБС</t>
  </si>
  <si>
    <t>Рз Пр</t>
  </si>
  <si>
    <t>ЦСР</t>
  </si>
  <si>
    <t>ВР</t>
  </si>
  <si>
    <t xml:space="preserve">Источник финансирования </t>
  </si>
  <si>
    <t xml:space="preserve">Ответственный исполнитель, соисполнитель, государственный (муниципальный) заказчик-координатор, участник </t>
  </si>
  <si>
    <t>всего в том числе:</t>
  </si>
  <si>
    <t>Федеральный и краевой бюджеты</t>
  </si>
  <si>
    <t>№ п/п</t>
  </si>
  <si>
    <t>Затраты на выполнение  всего</t>
  </si>
  <si>
    <t>В том числе с разбивкой</t>
  </si>
  <si>
    <t>Дворовые территории многоквартирных домов</t>
  </si>
  <si>
    <t>Ремонт дворовой территории МКД № 16-1 микрорайона</t>
  </si>
  <si>
    <t>Ремонт дворовой территории МКД № 2-2 микрорайона</t>
  </si>
  <si>
    <t>Ремонт дворовой территории МКД № 3-3 микрорайона</t>
  </si>
  <si>
    <t>Ремонт дворовой территории МКД № 9-3 микрорайона</t>
  </si>
  <si>
    <t>Ремонт дворовой территории МКД № 24-3 микрорайона</t>
  </si>
  <si>
    <t>Ремонт дворовой территории МКД № 1,2-1 микрорайона</t>
  </si>
  <si>
    <t>Ремонт дворовой территории МКД № 7-2 микрорайона</t>
  </si>
  <si>
    <t>Ремонт дворовой территории МКД № 2-3 микрорайона</t>
  </si>
  <si>
    <t>Ремонт дворовой территории МКД № 5-3 микрорайона</t>
  </si>
  <si>
    <t>Ремонт дворовой территории МКД № 15-4 микрорайона</t>
  </si>
  <si>
    <t>Ремонт дворовой территории МКД № 14-4 микрорайона</t>
  </si>
  <si>
    <t>Ремонт дворовой территории МКД № 36-4 микрорайона</t>
  </si>
  <si>
    <t>Ремонт дворовой территории МКД № 13-7 микрорайона</t>
  </si>
  <si>
    <t>Ремонт дворовой территории МКД № 19-3 микрорайона</t>
  </si>
  <si>
    <t>Ремонт дворовой территории МКД № 11-1 микрорайона</t>
  </si>
  <si>
    <t>Ремонт дворовой территории МКД № 13-1 микрорайона</t>
  </si>
  <si>
    <t>Ремонт дворовой территории МКД № 14-1 микрорайона</t>
  </si>
  <si>
    <t>Ремонт дворовой территории МКД № 8-4 микрорайона</t>
  </si>
  <si>
    <t>Ремонт дворовой территории МКД № 18-4 микрорайона</t>
  </si>
  <si>
    <t>Ремонт дворовой территории МКД № 20-4 микрорайона</t>
  </si>
  <si>
    <t>Ремонт дворовой территории МКД № 21-4 микрорайона</t>
  </si>
  <si>
    <t>Ремонт дворовой территории МКД № 24-4 микрорайона</t>
  </si>
  <si>
    <t>Ремонт дворовой территории МКД № 27-4 микрорайона</t>
  </si>
  <si>
    <t>Ремонт дворовой территории МКД № 28-4 микрорайона</t>
  </si>
  <si>
    <t>Ремонт дворовой территории МКД № 29-4 микрорайона</t>
  </si>
  <si>
    <t>Ремонт дворовой территории МКД № 3,6-2 микрорайона</t>
  </si>
  <si>
    <t>Ремонт дворовой территории МКД № 14-2 микрорайона</t>
  </si>
  <si>
    <t>Ремонт дворовой территории МКД № 18-2 микрорайона</t>
  </si>
  <si>
    <t>Ремонт дворовой территории МКД № 1-3 микрорайона</t>
  </si>
  <si>
    <t>Ремонт дворовой территории МКД № 4-3 микрорайона</t>
  </si>
  <si>
    <t>Ремонт дворовой территории МКД № 7-3 микрорайона</t>
  </si>
  <si>
    <t>Ремонт дворовой территории МКД № 10-3 микрорайона</t>
  </si>
  <si>
    <t>2023 год</t>
  </si>
  <si>
    <t>Ремонт дворовой территории МКД № 30-4 микрорайона</t>
  </si>
  <si>
    <t>Ремонт дворовой территории МКД № 32-4 микрорайона</t>
  </si>
  <si>
    <t>Ремонт дворовой территории МКД № 33-4 микрорайона</t>
  </si>
  <si>
    <t>Ремонт дворовой территории МКД № 35-4 микрорайона</t>
  </si>
  <si>
    <t>Ремонт дворовой территории МКД № 37-4 микрорайона</t>
  </si>
  <si>
    <t>Ремонт дворовой территории МКД № 48-4 микрорайона</t>
  </si>
  <si>
    <t>Ремонт дворовой территории МКД № 1а-ул. Строительная</t>
  </si>
  <si>
    <t>Ремонт дворовой территории МКД № 2-ул. Строительная</t>
  </si>
  <si>
    <t>Итого на 2023 год:</t>
  </si>
  <si>
    <t>2024 год</t>
  </si>
  <si>
    <t>Ремонт дворовой территории МКД № 7-1 микрорайона</t>
  </si>
  <si>
    <t>Ремонт дворовой территории МКД № 5-1 микрорайона</t>
  </si>
  <si>
    <t>Ремонт дворовой территории МКД № 9-1 микрорайона</t>
  </si>
  <si>
    <t>Ремонт дворовой территории МКД № 3-4 микрорайона</t>
  </si>
  <si>
    <t>Ремонт дворовой территории МКД № 6-4 микрорайона</t>
  </si>
  <si>
    <t>Ремонт дворовой территории МКД № 10-4 микрорайона</t>
  </si>
  <si>
    <t>Ремонт дворовой территории МКД № 19-4 микрорайона</t>
  </si>
  <si>
    <t>Ремонт дворовой территории МКД № 7-4 микрорайона</t>
  </si>
  <si>
    <t>Итого на 2024 год:</t>
  </si>
  <si>
    <t>Адрес дворовой территории</t>
  </si>
  <si>
    <t>Затраты на выполнение  всего,  руб.</t>
  </si>
  <si>
    <t>за счет средств  краевого бюджета Российской Федерации, руб.</t>
  </si>
  <si>
    <t>дворовые территории</t>
  </si>
  <si>
    <t>общественные территории</t>
  </si>
  <si>
    <t xml:space="preserve">Приложение №4 (подпрограмма №2)                                                                                                                                 </t>
  </si>
  <si>
    <t>Итого  на 2023 год:</t>
  </si>
  <si>
    <t xml:space="preserve">   2023 год</t>
  </si>
  <si>
    <t>2025 год</t>
  </si>
  <si>
    <t>2026 год</t>
  </si>
  <si>
    <t>2027 год</t>
  </si>
  <si>
    <t xml:space="preserve">Итого по дворовым территориям </t>
  </si>
  <si>
    <t xml:space="preserve">Итого по общественным территориям </t>
  </si>
  <si>
    <t>Итого  на 2026 год:</t>
  </si>
  <si>
    <t>Итого  на 2027 год:</t>
  </si>
  <si>
    <t>пгт Лучегорск МКД №10 - 3 микрорайон</t>
  </si>
  <si>
    <t>пгт Лучегорск МКД №10- 4 микрорайон</t>
  </si>
  <si>
    <t>пгт Лучегорск МКД №6 - 4 микрорайон</t>
  </si>
  <si>
    <t>пгт Лучегорск МКД №5 - 3 микрорайон</t>
  </si>
  <si>
    <t>пгт Лучегорск МКД №1-2  - 1 микрорайон</t>
  </si>
  <si>
    <t>пгт Лучегорск МКД №7 - 2 микрорайон</t>
  </si>
  <si>
    <t>пгт Лучегорск МКД №29 - 4 микрорайон</t>
  </si>
  <si>
    <t>пгт Лучегорск МКД №33 - 4 микрорайон</t>
  </si>
  <si>
    <t>пгт Лучегорск МКД №37 - 4 микрорайон</t>
  </si>
  <si>
    <t>пгт Лучегорск МКД №2 - 3 микрорайон</t>
  </si>
  <si>
    <t>пгт Лучегорск МКД №6 ул.Лесная</t>
  </si>
  <si>
    <t>пгт Лучегорск МКД №15 - 3 микрорайон</t>
  </si>
  <si>
    <t>пгт Лучегорск МКД №7 - 1 микрорайон</t>
  </si>
  <si>
    <t>пгт Лучегорск МКД №9 - 3 микрорайон</t>
  </si>
  <si>
    <t>пгт Лучегорск МКД №1 - 3 микрорайон</t>
  </si>
  <si>
    <t>пгт Лучегорск МКД №31 - 4 микрорайон</t>
  </si>
  <si>
    <t>пгт Лучегорск МКД №22 - 1 микрорайон</t>
  </si>
  <si>
    <t>пгт Лучегорск МКД №5 - 1 микрорайон</t>
  </si>
  <si>
    <t>Затраты на выполнение  всего (рублей)</t>
  </si>
  <si>
    <t>Адрес территории</t>
  </si>
  <si>
    <t>Общественные территории</t>
  </si>
  <si>
    <t>Наименование и адрес территории</t>
  </si>
  <si>
    <t>за счет средств федерального и   краевого бюджетов Российской Федерации (рублей)</t>
  </si>
  <si>
    <t>Сквер "Детство"; местоположение установлено относительно ориентира, расположенного за пределами участка. Ориентир здание администрации. Участок находится примерно в 208 м оториентира по направлению на северо-запад. Почтовый адрес ориентира: Приморский край, Пожарский район, пгт Лучегорск, общественный центр,1; кадастровый нолмер 25:15:080103:1108</t>
  </si>
  <si>
    <t>Итого на 2025 год:</t>
  </si>
  <si>
    <t>Итого на 2026 год:</t>
  </si>
  <si>
    <t>Итого на 2027 год:</t>
  </si>
  <si>
    <r>
      <t xml:space="preserve">Итого по общественным территориям на </t>
    </r>
    <r>
      <rPr>
        <b/>
        <i/>
        <sz val="12"/>
        <color rgb="FF000000"/>
        <rFont val="Times New Roman"/>
        <family val="1"/>
        <charset val="204"/>
      </rPr>
      <t>2023 год</t>
    </r>
    <r>
      <rPr>
        <i/>
        <sz val="12"/>
        <color rgb="FF000000"/>
        <rFont val="Times New Roman"/>
        <family val="1"/>
        <charset val="204"/>
      </rPr>
      <t>:</t>
    </r>
  </si>
  <si>
    <r>
      <t xml:space="preserve">Итого по общественным территориям на </t>
    </r>
    <r>
      <rPr>
        <b/>
        <i/>
        <sz val="12"/>
        <color rgb="FF000000"/>
        <rFont val="Times New Roman"/>
        <family val="1"/>
        <charset val="204"/>
      </rPr>
      <t>2024 год</t>
    </r>
    <r>
      <rPr>
        <i/>
        <sz val="12"/>
        <color rgb="FF000000"/>
        <rFont val="Times New Roman"/>
        <family val="1"/>
        <charset val="204"/>
      </rPr>
      <t>:</t>
    </r>
  </si>
  <si>
    <r>
      <t xml:space="preserve">Итого по дворовым территориям на </t>
    </r>
    <r>
      <rPr>
        <b/>
        <i/>
        <sz val="12"/>
        <color rgb="FF000000"/>
        <rFont val="Times New Roman"/>
        <family val="1"/>
        <charset val="204"/>
      </rPr>
      <t>2025год</t>
    </r>
    <r>
      <rPr>
        <i/>
        <sz val="12"/>
        <color rgb="FF000000"/>
        <rFont val="Times New Roman"/>
        <family val="1"/>
        <charset val="204"/>
      </rPr>
      <t>:</t>
    </r>
  </si>
  <si>
    <r>
      <t xml:space="preserve">Итого по дворовым территориям на </t>
    </r>
    <r>
      <rPr>
        <b/>
        <i/>
        <sz val="12"/>
        <color rgb="FF000000"/>
        <rFont val="Times New Roman"/>
        <family val="1"/>
        <charset val="204"/>
      </rPr>
      <t>2026 год</t>
    </r>
    <r>
      <rPr>
        <i/>
        <sz val="12"/>
        <color rgb="FF000000"/>
        <rFont val="Times New Roman"/>
        <family val="1"/>
        <charset val="204"/>
      </rPr>
      <t>:</t>
    </r>
  </si>
  <si>
    <r>
      <t xml:space="preserve">Итого по дворовымм территориям на </t>
    </r>
    <r>
      <rPr>
        <b/>
        <i/>
        <sz val="12"/>
        <color rgb="FF000000"/>
        <rFont val="Times New Roman"/>
        <family val="1"/>
        <charset val="204"/>
      </rPr>
      <t>2027 год</t>
    </r>
    <r>
      <rPr>
        <i/>
        <sz val="12"/>
        <color rgb="FF000000"/>
        <rFont val="Times New Roman"/>
        <family val="1"/>
        <charset val="204"/>
      </rPr>
      <t>:</t>
    </r>
  </si>
  <si>
    <t>за счет средств бюджета Пожарского муниципального округа, руб.</t>
  </si>
  <si>
    <t>Администрация Пожарского муниципального округа</t>
  </si>
  <si>
    <t xml:space="preserve">улучшение состояния придомовых территорий;
повышение уровня благоустройства общественных территорий;
формирование (обустройство) мест массового отдыха населения                                                             (городских парков);
формирование (обустройство) детских и спортивных площадок
</t>
  </si>
  <si>
    <t xml:space="preserve">Паспорт подпрограммы № 1
«Формирование современной городской среды Пожарского муниципального округа» на 2023-2027 годы
</t>
  </si>
  <si>
    <t xml:space="preserve">повышение уровня комфортности жизнедеятельности граждан Пожарского муниципального округа посредством благоустройства территорий </t>
  </si>
  <si>
    <t xml:space="preserve">с 2023 года по 2027 год
</t>
  </si>
  <si>
    <t>(рублей)</t>
  </si>
  <si>
    <t>за счет средств Пожарского муниципального округа                            (рублей)</t>
  </si>
  <si>
    <t>за счет средств Пожарского муниципального округа                                            (рублей)</t>
  </si>
  <si>
    <t>за счет средств Пожарского муниципального округа                                           (рублей)</t>
  </si>
  <si>
    <t>всего 2023 - 2027 годы</t>
  </si>
  <si>
    <t>в том числе по годам:</t>
  </si>
  <si>
    <t>Объем средств на финансирование подпрограммы из федерального и краевого бюджетов Российской Федерации, бюджета Пожарского муниципального округа Приморского края и средств из внебюджетных источников</t>
  </si>
  <si>
    <t>средства из внебюджетных источников                                                   (рублей)</t>
  </si>
  <si>
    <t xml:space="preserve">обеспечение комфортных и безопасных условий проживания граждан;
сохранение и улучшение внешнего вида мест общего пользования и массового отдыха населения;
формирование положительного имиджа Пожарского муниципального округа; 
повышение уровня духовного, нравственно-эстетического и физического развития жителей Пожарского муниципального округа;
формирование у населения здорового образа жизни
</t>
  </si>
  <si>
    <t>Объем средств на финансирование подпрограммы из краевого бюджета Российской Федерации, бюджета Пожарского муниципального округа Приморского края и средств из внебюджетных источников</t>
  </si>
  <si>
    <t>повышение уровня комфортности жизнедеятельности граждан посредством благоустройства территорий Пожарского муниципального округа</t>
  </si>
  <si>
    <t xml:space="preserve">Паспорт подпрограммы № 2
 «Благоустройство территорий Пожарского муниципального округа» 
на 2023 – 2027 годы
</t>
  </si>
  <si>
    <t xml:space="preserve">улучшение состояния придомовых территорий;
повышение уровня благоустройства общественных территорий;
формирование (обустройство) детских и спортивных площадок, ремонт дворовых проездов 
</t>
  </si>
  <si>
    <t xml:space="preserve">количество благоустроенных дворовых территорий, ед.;
количество благоустроенных муниципальных общественных территорий, ед.;
количество благоустроенных мест массового отдыха населения                                                                             (городских парков), ед.;
количество реализованных проектов благоустройства дворовых территорий, ед.;
количество реализованных комплексных проектов благоустройства общественных территорий, ед.;
количество установленных детских и спортивных площадок, ед.;
доля граждан, принявших участие в решении вопросов формирования комфортной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среды, %
</t>
  </si>
  <si>
    <t xml:space="preserve">количество благоустроенных дворовых территорий, ед.;
количество благоустроенных муниципальных общественных территорий, ед.;
количество реализованных проектов благоустройства дворовых территорий, ед.;
количество реализованных комплексных проектов благоустройства общественных территорий, ед.;
количество установленных детских и спортивных площадок, ед.; количество отремонтированных дворовых проездов, ед;
доля граждан, принявших участие в решении вопросов формирования комфортной городской среды, проживающих в муниципальном образовании, на территории которых реализуются проекты, %
</t>
  </si>
  <si>
    <t xml:space="preserve">Объем средств на финансирование подпрограммы из федерального и краевого бюджетов Российской Федерации, бюджета Пожарского муниципального округа Приморского края и средств из внебюджетных источников
</t>
  </si>
  <si>
    <t xml:space="preserve">обеспечение комфортных и безопасных условий проживания граждан;
сохранение и улучшение внешнего вида мест общего пользования и массового отдыха населения;
формирование положительного имиджа Пожарского муниципального округа; 
повышение уровня духовного, нравственно-эстетического и физического развития жителей Пожарского муниципального округа;
формирование у населения здоровоого образа жизни
</t>
  </si>
  <si>
    <t xml:space="preserve">улучшение состояния придомовых территорий;
повышение уровня благоустройства общественных территорий ;
формирование (обустройство) мест массового отдыха населения (городских парков);
формирование (обустройство) детских и спортивных площадок 
</t>
  </si>
  <si>
    <t>Объем средств, необходимых на реализацию программы за счет всех источников финансирования на 2023-2027 годы</t>
  </si>
  <si>
    <t>Муниципальная  программа «Формирование современной городской среды на территории Пожарского муниципального округа» на 2023-2027 годы</t>
  </si>
  <si>
    <t xml:space="preserve">Спортивная площадка, расположенная напротив МКД  № 9  с.Светлогорье  </t>
  </si>
  <si>
    <t>Паспорт муниципальной программы «Формирование современной городской среды на территории Пожарского муниципального округа» на 2023-2027годы</t>
  </si>
  <si>
    <t>Объем средств, необходимых на реализацию подпрограммы № 1 за счет всех источников финансирования                                                                                   на 2023-2027 годы по объектно</t>
  </si>
  <si>
    <t xml:space="preserve">подпрограмма № 1 «Формирование современной городской среды Пожарского муниципального округа» на 2023–2027 годы; информация о паспорте подпрограммы приведена в приложении № 2 к муниципальной программе «Формирование современной городской среды Пожарского муниципального округа» на 2023–2027 годы (далее – муниципальная  программа);
подпрограмма № 2 «Благоустройство территорий Пожарского муниципального округа» на 2023–2027 годы; информация о паспорте подпрограммы приведена в приложении № 3 к муниципальной программе 
</t>
  </si>
  <si>
    <t xml:space="preserve">                                                                                               </t>
  </si>
  <si>
    <t>пгт Лучегорск МКД № 48- 4 микрорайон</t>
  </si>
  <si>
    <t>пгт Лучегорск МКД № 14 - 1 микрорайон</t>
  </si>
  <si>
    <t>с. Светлогорье МКД № 8 - 1 микрорайон</t>
  </si>
  <si>
    <t>Соисполнитель</t>
  </si>
  <si>
    <t>Отдел закупок администрации Пожарского муниципального округа Приморского края.</t>
  </si>
  <si>
    <t>Отдел закупок администрации Пожарского муниципального округа Приморского края</t>
  </si>
  <si>
    <t>Отдел строительства и проведения ремонтов администрации Пожарского муниципального округа Приморского края</t>
  </si>
  <si>
    <t>Отдел  строительства и проведения ремонтов администрации Пожарского муниципального округа Приморского края</t>
  </si>
  <si>
    <t>Сквер Первостроителей, расположенный примерно в 201 м от ориентира по направлению на северо-восток. Адрес: Приморский край, Пожарский район, пгт Лучегорск, Общественный центр, 1</t>
  </si>
  <si>
    <t>Итого по общественным территориям</t>
  </si>
  <si>
    <t>Итого по всем территориям</t>
  </si>
  <si>
    <t>с. Светлогорье МКД № 3 - 1 микрорайон</t>
  </si>
  <si>
    <t>Зона отдыха ул. Заводская, д.№ 4, с. Новостройка</t>
  </si>
  <si>
    <t xml:space="preserve">Территория для культурного отдыха, ул. Ленинская, д. № 22, с. Пожарское. </t>
  </si>
  <si>
    <t>Набережная Лучегорского водохранилища, пгт Лучегорск ул. Набережная</t>
  </si>
  <si>
    <t>Сквер имени лейтенанта Микуленко Евгения Николаевича, расположенный по адресу: Приморский край, Пожарский район, пгт Лучегорск, в районе домов 8, 16, 26 4 микрорайона (1 этап)</t>
  </si>
  <si>
    <t>Сквер имени лейтенанта Микуленко Евгения Николаевича, расположенный по адресу: Приморский край, Пожарский район, пгт Лучегорск, в районе домов 8, 16, 26 4 микрорайона (2 этап)</t>
  </si>
  <si>
    <r>
      <t xml:space="preserve">Итого по общественным территориям на </t>
    </r>
    <r>
      <rPr>
        <b/>
        <i/>
        <sz val="12"/>
        <color rgb="FF000000"/>
        <rFont val="Times New Roman"/>
        <family val="1"/>
        <charset val="204"/>
      </rPr>
      <t>2025 год:</t>
    </r>
  </si>
  <si>
    <t>пгт Лучегорск МКД № 10 - 3 микрорайон</t>
  </si>
  <si>
    <t>за счет средств                                                                                          Пожарского муниципального округа, в том числе иные источники, (рублей)</t>
  </si>
  <si>
    <t xml:space="preserve">объем финансирования мероприятий подпрограммы составляет: </t>
  </si>
  <si>
    <t xml:space="preserve">объем финансирования мероприятий подпрограммы  составляет: </t>
  </si>
  <si>
    <t xml:space="preserve">объем финансирования мероприятий муниципальной программы составляет: </t>
  </si>
  <si>
    <t>Местный бюджет и средства из внебюджетных источников</t>
  </si>
  <si>
    <t>Реализация проектов победителей Всероссийского конкурса лучшихпроектов создания комфортной городской среды</t>
  </si>
  <si>
    <t xml:space="preserve">в том числе реализация проектов победителей Всероссийского конкурса лучших проектов создания комфортной городской среды составляет: </t>
  </si>
  <si>
    <t xml:space="preserve">          </t>
  </si>
  <si>
    <t>Объем средств, необходимых на реализацию подпрограммы № 2 за счет всех источников финансирования на 2023-2027 годы по объектно</t>
  </si>
  <si>
    <t xml:space="preserve">Приложение 11                                                                                                                      к муниципальной программе "Формирование современной городской среды на территории   Пожарского муниципального округа Приморского края  на 2023-2027 годы в новой редакции"                                                                                                от _____________№ __________   </t>
  </si>
  <si>
    <t xml:space="preserve">                Приложение 10                                                                                                                      к муниципальной программе "Формирование современной городской среды на территории   Пожарского муниципального округа Приморского края  на 2023-2027 годы в новой редакции"                                                                                                          от ___________№ _______   </t>
  </si>
  <si>
    <r>
      <t>Приложение 9                                                                                                                       к муниципальной программе "Формирование современной городской среды на территории   Пожарского муниципального округа Приморского края  на 2023-2027 годы в новой редакции"                                                                                                от ________</t>
    </r>
    <r>
      <rPr>
        <u/>
        <sz val="11"/>
        <color theme="1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№__________ </t>
    </r>
  </si>
  <si>
    <r>
      <t xml:space="preserve">Приложение 3                                                                                                                                          к муниципальной программе "Формирование современной городской среды на территории   Пожарского муниципального округа Приморского края  на 2023-2027 годы в новой редакции"   от _________.№ </t>
    </r>
    <r>
      <rPr>
        <b/>
        <sz val="11"/>
        <color theme="1"/>
        <rFont val="Times New Roman"/>
        <family val="1"/>
        <charset val="204"/>
      </rPr>
      <t>________</t>
    </r>
    <r>
      <rPr>
        <sz val="11"/>
        <color theme="1"/>
        <rFont val="Times New Roman"/>
        <family val="1"/>
        <charset val="204"/>
      </rPr>
      <t xml:space="preserve">    </t>
    </r>
  </si>
  <si>
    <t>Приложение 2                                                                                                                                          к муниципальной программе "Формирование современной городской среды на территории   Пожарского муниципального округа Приморского края  на 2023-2027 годы в новой редакции"   от__________№ _________</t>
  </si>
  <si>
    <r>
      <t>Приложение 1                                                                                                                        к муниципальной программе "Формирование современной городской среды на территории   Пожарского муниципального округа Приморского края  на 2023-2027 годы в новой редакции"                                                                                                от __________ №_______</t>
    </r>
    <r>
      <rPr>
        <u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 </t>
    </r>
  </si>
  <si>
    <r>
      <t xml:space="preserve">                                                                                                                                                                                                       Приложение 6                                                                                                                        к постановлению администрации Пожарского                                                                                                муниципального округа Приморского края                                                                                                 от _</t>
    </r>
    <r>
      <rPr>
        <u/>
        <sz val="12"/>
        <color theme="1"/>
        <rFont val="Times New Roman"/>
        <family val="1"/>
        <charset val="204"/>
      </rPr>
      <t>26.12.2023</t>
    </r>
    <r>
      <rPr>
        <sz val="12"/>
        <color theme="1"/>
        <rFont val="Times New Roman"/>
        <family val="1"/>
        <charset val="204"/>
      </rPr>
      <t xml:space="preserve">_  № </t>
    </r>
    <r>
      <rPr>
        <u/>
        <sz val="12"/>
        <color theme="1"/>
        <rFont val="Times New Roman"/>
        <family val="1"/>
        <charset val="204"/>
      </rPr>
      <t>1475-па</t>
    </r>
    <r>
      <rPr>
        <sz val="12"/>
        <color theme="1"/>
        <rFont val="Times New Roman"/>
        <family val="1"/>
        <charset val="204"/>
      </rPr>
      <t xml:space="preserve">_                                                                                                                             </t>
    </r>
  </si>
  <si>
    <t xml:space="preserve">Приложение 5                                                                                                                      к постановлению администрации Пожарского                                                                                                муниципального округа Приморского края                                                                                                 от _26.12.2023_  № 1475-па__                                                                                                                            </t>
  </si>
  <si>
    <t>Приложение 4                                                                                                                       к постановлению администрации Пожарского                                                                                                муниципального округа Приморского края                                                                                                 от _26.12.2023_  № 1475-па_</t>
  </si>
  <si>
    <t xml:space="preserve">Приложение 1                                                                                                                        к постановлению администрации Пожарского                                                                                                муниципального округа Приморского края                                                                                                 от _26.12.2023_  № 1475-па_                                                                                                                            </t>
  </si>
  <si>
    <t xml:space="preserve">Приложение 2                                                                                                                                                                        к постановлению администрации Пожарского                                                                                                муниципального округа Приморского края                                                                                                 от _26.12.2023_  № 1475-па_     </t>
  </si>
  <si>
    <t xml:space="preserve">Приложение 3                                                                                                                                                                        к постановлению администрации Пожарского                                                                                                муниципального округа Приморского края                                                                                                 от _26.12.2023_  № 1475-па_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</si>
</sst>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3" fillId="0" borderId="0" xfId="0" applyFont="1"/>
    <xf numFmtId="0" fontId="5" fillId="0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0" fontId="12" fillId="3" borderId="0" xfId="0" applyFont="1" applyFill="1"/>
    <xf numFmtId="0" fontId="2" fillId="0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wrapText="1"/>
    </xf>
    <xf numFmtId="4" fontId="2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4" fontId="2" fillId="0" borderId="0" xfId="0" applyNumberFormat="1" applyFont="1"/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ont="1" applyFill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3"/>
  <sheetViews>
    <sheetView view="pageBreakPreview" topLeftCell="A3" zoomScale="85" zoomScaleNormal="75" zoomScaleSheetLayoutView="85" workbookViewId="0">
      <selection activeCell="C3" sqref="C3:E3"/>
    </sheetView>
  </sheetViews>
  <sheetFormatPr defaultRowHeight="14.5" x14ac:dyDescent="0.35"/>
  <cols>
    <col min="1" max="1" width="4.1796875" customWidth="1"/>
    <col min="2" max="2" width="31" customWidth="1"/>
    <col min="3" max="3" width="26.7265625" customWidth="1"/>
    <col min="4" max="4" width="26" customWidth="1"/>
    <col min="5" max="5" width="14.453125" customWidth="1"/>
  </cols>
  <sheetData>
    <row r="1" spans="2:5" s="8" customFormat="1" ht="33.65" hidden="1" customHeight="1" x14ac:dyDescent="0.35">
      <c r="B1" s="102"/>
      <c r="C1" s="102"/>
      <c r="D1" s="102"/>
      <c r="E1" s="102"/>
    </row>
    <row r="2" spans="2:5" s="46" customFormat="1" ht="63.65" hidden="1" customHeight="1" x14ac:dyDescent="0.35">
      <c r="C2" s="103"/>
      <c r="D2" s="104"/>
      <c r="E2" s="104"/>
    </row>
    <row r="3" spans="2:5" s="8" customFormat="1" ht="70.5" customHeight="1" x14ac:dyDescent="0.35">
      <c r="C3" s="105" t="s">
        <v>193</v>
      </c>
      <c r="D3" s="106"/>
      <c r="E3" s="106"/>
    </row>
    <row r="4" spans="2:5" s="8" customFormat="1" ht="78.75" customHeight="1" x14ac:dyDescent="0.35">
      <c r="C4" s="105" t="s">
        <v>185</v>
      </c>
      <c r="D4" s="105"/>
      <c r="E4" s="105"/>
    </row>
    <row r="5" spans="2:5" s="8" customFormat="1" ht="64.150000000000006" customHeight="1" x14ac:dyDescent="0.35">
      <c r="B5" s="107" t="s">
        <v>140</v>
      </c>
      <c r="C5" s="108"/>
      <c r="D5" s="108"/>
      <c r="E5" s="108"/>
    </row>
    <row r="6" spans="2:5" s="48" customFormat="1" ht="51.65" customHeight="1" x14ac:dyDescent="0.35">
      <c r="B6" s="80" t="s">
        <v>0</v>
      </c>
      <c r="C6" s="109" t="s">
        <v>160</v>
      </c>
      <c r="D6" s="109"/>
      <c r="E6" s="109"/>
    </row>
    <row r="7" spans="2:5" s="79" customFormat="1" ht="51.65" customHeight="1" x14ac:dyDescent="0.35">
      <c r="B7" s="80" t="s">
        <v>157</v>
      </c>
      <c r="C7" s="110" t="s">
        <v>158</v>
      </c>
      <c r="D7" s="110"/>
      <c r="E7" s="110"/>
    </row>
    <row r="8" spans="2:5" s="48" customFormat="1" ht="46.15" customHeight="1" x14ac:dyDescent="0.35">
      <c r="B8" s="54" t="s">
        <v>2</v>
      </c>
      <c r="C8" s="101" t="s">
        <v>139</v>
      </c>
      <c r="D8" s="101"/>
      <c r="E8" s="101"/>
    </row>
    <row r="9" spans="2:5" s="48" customFormat="1" ht="70.150000000000006" customHeight="1" x14ac:dyDescent="0.35">
      <c r="B9" s="54" t="s">
        <v>3</v>
      </c>
      <c r="C9" s="101" t="s">
        <v>141</v>
      </c>
      <c r="D9" s="101"/>
      <c r="E9" s="101"/>
    </row>
    <row r="10" spans="2:5" s="48" customFormat="1" ht="214.5" customHeight="1" x14ac:dyDescent="0.35">
      <c r="B10" s="54" t="s">
        <v>4</v>
      </c>
      <c r="C10" s="101" t="s">
        <v>143</v>
      </c>
      <c r="D10" s="101"/>
      <c r="E10" s="101"/>
    </row>
    <row r="11" spans="2:5" s="48" customFormat="1" ht="53.5" customHeight="1" x14ac:dyDescent="0.35">
      <c r="B11" s="50" t="s">
        <v>6</v>
      </c>
      <c r="C11" s="112" t="s">
        <v>128</v>
      </c>
      <c r="D11" s="112"/>
      <c r="E11" s="112"/>
    </row>
    <row r="12" spans="2:5" s="48" customFormat="1" ht="39" customHeight="1" x14ac:dyDescent="0.35">
      <c r="B12" s="101" t="s">
        <v>138</v>
      </c>
      <c r="C12" s="114" t="s">
        <v>175</v>
      </c>
      <c r="D12" s="114"/>
      <c r="E12" s="114"/>
    </row>
    <row r="13" spans="2:5" s="48" customFormat="1" ht="15.65" customHeight="1" x14ac:dyDescent="0.35">
      <c r="B13" s="101"/>
      <c r="C13" s="53" t="s">
        <v>133</v>
      </c>
      <c r="D13" s="51">
        <f>SUM(D15:D19)</f>
        <v>60754263.500000007</v>
      </c>
      <c r="E13" s="55" t="s">
        <v>7</v>
      </c>
    </row>
    <row r="14" spans="2:5" s="48" customFormat="1" ht="15.65" customHeight="1" x14ac:dyDescent="0.35">
      <c r="B14" s="101"/>
      <c r="C14" s="113" t="s">
        <v>134</v>
      </c>
      <c r="D14" s="113"/>
      <c r="E14" s="113"/>
    </row>
    <row r="15" spans="2:5" s="48" customFormat="1" ht="15.65" customHeight="1" x14ac:dyDescent="0.35">
      <c r="B15" s="101"/>
      <c r="C15" s="53" t="s">
        <v>56</v>
      </c>
      <c r="D15" s="51">
        <f>'приложение11-2пподпрограмма'!D13</f>
        <v>7521578.1399999997</v>
      </c>
      <c r="E15" s="55" t="s">
        <v>7</v>
      </c>
    </row>
    <row r="16" spans="2:5" s="48" customFormat="1" ht="15.65" customHeight="1" x14ac:dyDescent="0.35">
      <c r="B16" s="101"/>
      <c r="C16" s="53" t="s">
        <v>66</v>
      </c>
      <c r="D16" s="51">
        <f>'приложение11-2пподпрограмма'!D29</f>
        <v>16227728.75</v>
      </c>
      <c r="E16" s="55" t="s">
        <v>7</v>
      </c>
    </row>
    <row r="17" spans="2:5" s="48" customFormat="1" ht="15.65" customHeight="1" x14ac:dyDescent="0.35">
      <c r="B17" s="101"/>
      <c r="C17" s="53" t="s">
        <v>84</v>
      </c>
      <c r="D17" s="51">
        <f>'приложение11-2пподпрограмма'!D43</f>
        <v>24566607.510000002</v>
      </c>
      <c r="E17" s="55" t="s">
        <v>7</v>
      </c>
    </row>
    <row r="18" spans="2:5" s="48" customFormat="1" ht="15.65" customHeight="1" x14ac:dyDescent="0.35">
      <c r="B18" s="101"/>
      <c r="C18" s="53" t="s">
        <v>85</v>
      </c>
      <c r="D18" s="51">
        <f>'приложение11-2пподпрограмма'!D55</f>
        <v>10729726.699999999</v>
      </c>
      <c r="E18" s="55" t="s">
        <v>7</v>
      </c>
    </row>
    <row r="19" spans="2:5" s="48" customFormat="1" ht="15.65" customHeight="1" x14ac:dyDescent="0.35">
      <c r="B19" s="101"/>
      <c r="C19" s="53" t="s">
        <v>86</v>
      </c>
      <c r="D19" s="51">
        <f>'приложение11-2пподпрограмма'!D62</f>
        <v>1708622.4</v>
      </c>
      <c r="E19" s="55" t="s">
        <v>7</v>
      </c>
    </row>
    <row r="20" spans="2:5" s="8" customFormat="1" ht="145.9" customHeight="1" x14ac:dyDescent="0.35">
      <c r="B20" s="54" t="s">
        <v>8</v>
      </c>
      <c r="C20" s="111" t="s">
        <v>137</v>
      </c>
      <c r="D20" s="111"/>
      <c r="E20" s="111"/>
    </row>
    <row r="21" spans="2:5" s="8" customFormat="1" ht="15.5" x14ac:dyDescent="0.35"/>
    <row r="22" spans="2:5" s="8" customFormat="1" ht="15.5" x14ac:dyDescent="0.35"/>
    <row r="23" spans="2:5" s="8" customFormat="1" ht="15.5" x14ac:dyDescent="0.35"/>
    <row r="24" spans="2:5" s="8" customFormat="1" ht="15.5" x14ac:dyDescent="0.35"/>
    <row r="25" spans="2:5" s="8" customFormat="1" ht="15.5" x14ac:dyDescent="0.35"/>
    <row r="26" spans="2:5" s="8" customFormat="1" ht="15.5" x14ac:dyDescent="0.35"/>
    <row r="27" spans="2:5" s="8" customFormat="1" ht="15.5" x14ac:dyDescent="0.35"/>
    <row r="28" spans="2:5" s="8" customFormat="1" ht="15.5" x14ac:dyDescent="0.35"/>
    <row r="29" spans="2:5" s="8" customFormat="1" ht="15.5" x14ac:dyDescent="0.35"/>
    <row r="30" spans="2:5" s="8" customFormat="1" ht="15.5" x14ac:dyDescent="0.35"/>
    <row r="31" spans="2:5" s="8" customFormat="1" ht="15.5" x14ac:dyDescent="0.35"/>
    <row r="32" spans="2:5" s="8" customFormat="1" ht="15.5" x14ac:dyDescent="0.35"/>
    <row r="33" s="8" customFormat="1" ht="15.5" x14ac:dyDescent="0.35"/>
    <row r="34" s="8" customFormat="1" ht="15.5" x14ac:dyDescent="0.35"/>
    <row r="35" s="8" customFormat="1" ht="15.5" x14ac:dyDescent="0.35"/>
    <row r="36" s="8" customFormat="1" ht="15.5" x14ac:dyDescent="0.35"/>
    <row r="37" s="8" customFormat="1" ht="15.5" x14ac:dyDescent="0.35"/>
    <row r="38" s="8" customFormat="1" ht="15.5" x14ac:dyDescent="0.35"/>
    <row r="39" s="8" customFormat="1" ht="15.5" x14ac:dyDescent="0.35"/>
    <row r="40" s="8" customFormat="1" ht="15.5" x14ac:dyDescent="0.35"/>
    <row r="41" s="8" customFormat="1" ht="15.5" x14ac:dyDescent="0.35"/>
    <row r="42" s="8" customFormat="1" ht="15.5" x14ac:dyDescent="0.35"/>
    <row r="43" s="8" customFormat="1" ht="15.5" x14ac:dyDescent="0.35"/>
    <row r="44" s="8" customFormat="1" ht="15.5" x14ac:dyDescent="0.35"/>
    <row r="45" s="8" customFormat="1" ht="15.5" x14ac:dyDescent="0.35"/>
    <row r="46" s="8" customFormat="1" ht="15.5" x14ac:dyDescent="0.35"/>
    <row r="47" s="8" customFormat="1" ht="15.5" x14ac:dyDescent="0.35"/>
    <row r="48" s="8" customFormat="1" ht="15.5" x14ac:dyDescent="0.35"/>
    <row r="49" s="8" customFormat="1" ht="15.5" x14ac:dyDescent="0.35"/>
    <row r="50" s="8" customFormat="1" ht="15.5" x14ac:dyDescent="0.35"/>
    <row r="51" s="8" customFormat="1" ht="15.5" x14ac:dyDescent="0.35"/>
    <row r="52" s="8" customFormat="1" ht="15.5" x14ac:dyDescent="0.35"/>
    <row r="53" s="8" customFormat="1" ht="15.5" x14ac:dyDescent="0.35"/>
    <row r="54" s="8" customFormat="1" ht="15.5" x14ac:dyDescent="0.35"/>
    <row r="55" s="8" customFormat="1" ht="15.5" x14ac:dyDescent="0.35"/>
    <row r="56" s="8" customFormat="1" ht="15.5" x14ac:dyDescent="0.35"/>
    <row r="57" s="8" customFormat="1" ht="15.5" x14ac:dyDescent="0.35"/>
    <row r="58" s="8" customFormat="1" ht="15.5" x14ac:dyDescent="0.35"/>
    <row r="59" s="8" customFormat="1" ht="15.5" x14ac:dyDescent="0.35"/>
    <row r="60" s="8" customFormat="1" ht="15.5" x14ac:dyDescent="0.35"/>
    <row r="61" s="8" customFormat="1" ht="15.5" x14ac:dyDescent="0.35"/>
    <row r="62" s="8" customFormat="1" ht="15.5" x14ac:dyDescent="0.35"/>
    <row r="63" s="8" customFormat="1" ht="15.5" x14ac:dyDescent="0.35"/>
    <row r="64" s="8" customFormat="1" ht="15.5" x14ac:dyDescent="0.35"/>
    <row r="65" s="8" customFormat="1" ht="15.5" x14ac:dyDescent="0.35"/>
    <row r="66" s="8" customFormat="1" ht="15.5" x14ac:dyDescent="0.35"/>
    <row r="67" s="8" customFormat="1" ht="15.5" x14ac:dyDescent="0.35"/>
    <row r="68" s="8" customFormat="1" ht="15.5" x14ac:dyDescent="0.35"/>
    <row r="69" s="8" customFormat="1" ht="15.5" x14ac:dyDescent="0.35"/>
    <row r="70" s="8" customFormat="1" ht="15.5" x14ac:dyDescent="0.35"/>
    <row r="71" s="8" customFormat="1" ht="15.5" x14ac:dyDescent="0.35"/>
    <row r="72" s="8" customFormat="1" ht="15.5" x14ac:dyDescent="0.35"/>
    <row r="73" s="8" customFormat="1" ht="15.5" x14ac:dyDescent="0.35"/>
    <row r="74" s="8" customFormat="1" ht="15.5" x14ac:dyDescent="0.35"/>
    <row r="75" s="8" customFormat="1" ht="15.5" x14ac:dyDescent="0.35"/>
    <row r="76" s="8" customFormat="1" ht="15.5" x14ac:dyDescent="0.35"/>
    <row r="77" s="8" customFormat="1" ht="15.5" x14ac:dyDescent="0.35"/>
    <row r="78" s="8" customFormat="1" ht="15.5" x14ac:dyDescent="0.35"/>
    <row r="79" s="8" customFormat="1" ht="15.5" x14ac:dyDescent="0.35"/>
    <row r="80" s="8" customFormat="1" ht="15.5" x14ac:dyDescent="0.35"/>
    <row r="81" s="8" customFormat="1" ht="15.5" x14ac:dyDescent="0.35"/>
    <row r="82" s="8" customFormat="1" ht="15.5" x14ac:dyDescent="0.35"/>
    <row r="83" s="8" customFormat="1" ht="15.5" x14ac:dyDescent="0.35"/>
    <row r="84" s="8" customFormat="1" ht="15.5" x14ac:dyDescent="0.35"/>
    <row r="85" s="8" customFormat="1" ht="15.5" x14ac:dyDescent="0.35"/>
    <row r="86" s="8" customFormat="1" ht="15.5" x14ac:dyDescent="0.35"/>
    <row r="87" s="8" customFormat="1" ht="15.5" x14ac:dyDescent="0.35"/>
    <row r="88" s="8" customFormat="1" ht="15.5" x14ac:dyDescent="0.35"/>
    <row r="89" s="8" customFormat="1" ht="15.5" x14ac:dyDescent="0.35"/>
    <row r="90" s="8" customFormat="1" ht="15.5" x14ac:dyDescent="0.35"/>
    <row r="91" s="8" customFormat="1" ht="15.5" x14ac:dyDescent="0.35"/>
    <row r="92" s="8" customFormat="1" ht="15.5" x14ac:dyDescent="0.35"/>
    <row r="93" s="8" customFormat="1" ht="15.5" x14ac:dyDescent="0.35"/>
    <row r="94" s="8" customFormat="1" ht="15.5" x14ac:dyDescent="0.35"/>
    <row r="95" s="8" customFormat="1" ht="15.5" x14ac:dyDescent="0.35"/>
    <row r="96" s="1" customFormat="1" ht="14" x14ac:dyDescent="0.3"/>
    <row r="97" s="1" customFormat="1" ht="14" x14ac:dyDescent="0.3"/>
    <row r="98" s="1" customFormat="1" ht="14" x14ac:dyDescent="0.3"/>
    <row r="99" s="1" customFormat="1" ht="14" x14ac:dyDescent="0.3"/>
    <row r="100" s="1" customFormat="1" ht="14" x14ac:dyDescent="0.3"/>
    <row r="101" s="1" customFormat="1" ht="14" x14ac:dyDescent="0.3"/>
    <row r="102" s="1" customFormat="1" ht="14" x14ac:dyDescent="0.3"/>
    <row r="103" s="1" customFormat="1" ht="14" x14ac:dyDescent="0.3"/>
    <row r="104" s="1" customFormat="1" ht="14" x14ac:dyDescent="0.3"/>
    <row r="105" s="1" customFormat="1" ht="14" x14ac:dyDescent="0.3"/>
    <row r="106" s="1" customFormat="1" ht="14" x14ac:dyDescent="0.3"/>
    <row r="107" s="1" customFormat="1" ht="14" x14ac:dyDescent="0.3"/>
    <row r="108" s="1" customFormat="1" ht="14" x14ac:dyDescent="0.3"/>
    <row r="109" s="1" customFormat="1" ht="14" x14ac:dyDescent="0.3"/>
    <row r="110" s="1" customFormat="1" ht="14" x14ac:dyDescent="0.3"/>
    <row r="111" s="1" customFormat="1" ht="14" x14ac:dyDescent="0.3"/>
    <row r="112" s="1" customFormat="1" ht="14" x14ac:dyDescent="0.3"/>
    <row r="113" s="1" customFormat="1" ht="14" x14ac:dyDescent="0.3"/>
    <row r="114" s="1" customFormat="1" ht="14" x14ac:dyDescent="0.3"/>
    <row r="115" s="1" customFormat="1" ht="14" x14ac:dyDescent="0.3"/>
    <row r="116" s="1" customFormat="1" ht="14" x14ac:dyDescent="0.3"/>
    <row r="117" s="1" customFormat="1" ht="14" x14ac:dyDescent="0.3"/>
    <row r="118" s="1" customFormat="1" ht="14" x14ac:dyDescent="0.3"/>
    <row r="119" s="1" customFormat="1" ht="14" x14ac:dyDescent="0.3"/>
    <row r="120" s="1" customFormat="1" ht="14" x14ac:dyDescent="0.3"/>
    <row r="121" s="1" customFormat="1" ht="14" x14ac:dyDescent="0.3"/>
    <row r="122" s="1" customFormat="1" ht="14" x14ac:dyDescent="0.3"/>
    <row r="123" s="1" customFormat="1" ht="14" x14ac:dyDescent="0.3"/>
    <row r="124" s="1" customFormat="1" ht="14" x14ac:dyDescent="0.3"/>
    <row r="125" s="1" customFormat="1" ht="14" x14ac:dyDescent="0.3"/>
    <row r="126" s="1" customFormat="1" ht="14" x14ac:dyDescent="0.3"/>
    <row r="127" s="1" customFormat="1" ht="14" x14ac:dyDescent="0.3"/>
    <row r="128" s="1" customFormat="1" ht="14" x14ac:dyDescent="0.3"/>
    <row r="129" s="1" customFormat="1" ht="14" x14ac:dyDescent="0.3"/>
    <row r="130" s="1" customFormat="1" ht="14" x14ac:dyDescent="0.3"/>
    <row r="131" s="1" customFormat="1" ht="14" x14ac:dyDescent="0.3"/>
    <row r="132" s="1" customFormat="1" ht="14" x14ac:dyDescent="0.3"/>
    <row r="133" s="1" customFormat="1" ht="14" x14ac:dyDescent="0.3"/>
  </sheetData>
  <mergeCells count="15">
    <mergeCell ref="C20:E20"/>
    <mergeCell ref="C9:E9"/>
    <mergeCell ref="C10:E10"/>
    <mergeCell ref="C11:E11"/>
    <mergeCell ref="B12:B19"/>
    <mergeCell ref="C14:E14"/>
    <mergeCell ref="C12:E12"/>
    <mergeCell ref="C8:E8"/>
    <mergeCell ref="B1:E1"/>
    <mergeCell ref="C2:E2"/>
    <mergeCell ref="C3:E3"/>
    <mergeCell ref="B5:E5"/>
    <mergeCell ref="C6:E6"/>
    <mergeCell ref="C7:E7"/>
    <mergeCell ref="C4:E4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1"/>
  <sheetViews>
    <sheetView view="pageBreakPreview" zoomScale="85" zoomScaleNormal="50" zoomScaleSheetLayoutView="85" workbookViewId="0">
      <selection activeCell="C3" sqref="C3:E3"/>
    </sheetView>
  </sheetViews>
  <sheetFormatPr defaultRowHeight="14.5" x14ac:dyDescent="0.35"/>
  <cols>
    <col min="1" max="1" width="4.1796875" customWidth="1"/>
    <col min="2" max="2" width="30.1796875" customWidth="1"/>
    <col min="3" max="3" width="26.7265625" customWidth="1"/>
    <col min="4" max="4" width="38.1796875" customWidth="1"/>
    <col min="5" max="5" width="13.1796875" customWidth="1"/>
  </cols>
  <sheetData>
    <row r="1" spans="2:5" ht="15.75" customHeight="1" x14ac:dyDescent="0.35">
      <c r="B1" s="115"/>
      <c r="C1" s="115"/>
      <c r="D1" s="115"/>
      <c r="E1" s="115"/>
    </row>
    <row r="2" spans="2:5" s="46" customFormat="1" ht="75.650000000000006" hidden="1" customHeight="1" x14ac:dyDescent="0.35">
      <c r="C2" s="103"/>
      <c r="D2" s="104"/>
      <c r="E2" s="104"/>
    </row>
    <row r="3" spans="2:5" s="8" customFormat="1" ht="65.25" customHeight="1" x14ac:dyDescent="0.35">
      <c r="C3" s="116" t="s">
        <v>192</v>
      </c>
      <c r="D3" s="116"/>
      <c r="E3" s="116"/>
    </row>
    <row r="4" spans="2:5" s="8" customFormat="1" ht="69.75" customHeight="1" x14ac:dyDescent="0.35">
      <c r="C4" s="116" t="s">
        <v>186</v>
      </c>
      <c r="D4" s="116"/>
      <c r="E4" s="116"/>
    </row>
    <row r="5" spans="2:5" s="8" customFormat="1" ht="67.150000000000006" customHeight="1" x14ac:dyDescent="0.35">
      <c r="B5" s="107" t="s">
        <v>126</v>
      </c>
      <c r="C5" s="108"/>
      <c r="D5" s="108"/>
      <c r="E5" s="108"/>
    </row>
    <row r="6" spans="2:5" s="47" customFormat="1" ht="36.65" customHeight="1" x14ac:dyDescent="0.35">
      <c r="B6" s="80" t="s">
        <v>0</v>
      </c>
      <c r="C6" s="109" t="s">
        <v>160</v>
      </c>
      <c r="D6" s="109"/>
      <c r="E6" s="109"/>
    </row>
    <row r="7" spans="2:5" s="79" customFormat="1" ht="31.9" customHeight="1" x14ac:dyDescent="0.35">
      <c r="B7" s="80" t="s">
        <v>157</v>
      </c>
      <c r="C7" s="117" t="s">
        <v>159</v>
      </c>
      <c r="D7" s="117"/>
      <c r="E7" s="117"/>
    </row>
    <row r="8" spans="2:5" s="47" customFormat="1" ht="47.5" customHeight="1" x14ac:dyDescent="0.35">
      <c r="B8" s="49" t="s">
        <v>2</v>
      </c>
      <c r="C8" s="111" t="s">
        <v>127</v>
      </c>
      <c r="D8" s="111"/>
      <c r="E8" s="111"/>
    </row>
    <row r="9" spans="2:5" s="47" customFormat="1" ht="89.5" customHeight="1" x14ac:dyDescent="0.35">
      <c r="B9" s="49" t="s">
        <v>3</v>
      </c>
      <c r="C9" s="111" t="s">
        <v>125</v>
      </c>
      <c r="D9" s="111"/>
      <c r="E9" s="111"/>
    </row>
    <row r="10" spans="2:5" s="47" customFormat="1" ht="216" customHeight="1" x14ac:dyDescent="0.35">
      <c r="B10" s="49" t="s">
        <v>4</v>
      </c>
      <c r="C10" s="111" t="s">
        <v>142</v>
      </c>
      <c r="D10" s="111"/>
      <c r="E10" s="111"/>
    </row>
    <row r="11" spans="2:5" s="47" customFormat="1" ht="52.15" customHeight="1" x14ac:dyDescent="0.35">
      <c r="B11" s="49" t="s">
        <v>6</v>
      </c>
      <c r="C11" s="109" t="s">
        <v>128</v>
      </c>
      <c r="D11" s="109"/>
      <c r="E11" s="109"/>
    </row>
    <row r="12" spans="2:5" s="47" customFormat="1" ht="42.65" customHeight="1" x14ac:dyDescent="0.35">
      <c r="B12" s="101" t="s">
        <v>135</v>
      </c>
      <c r="C12" s="113" t="s">
        <v>174</v>
      </c>
      <c r="D12" s="118"/>
      <c r="E12" s="118"/>
    </row>
    <row r="13" spans="2:5" s="47" customFormat="1" ht="15.65" customHeight="1" x14ac:dyDescent="0.35">
      <c r="B13" s="101"/>
      <c r="C13" s="53" t="s">
        <v>133</v>
      </c>
      <c r="D13" s="51">
        <f>SUM(D15:D19)</f>
        <v>455583527.44000006</v>
      </c>
      <c r="E13" s="52" t="s">
        <v>7</v>
      </c>
    </row>
    <row r="14" spans="2:5" s="47" customFormat="1" ht="15.65" customHeight="1" x14ac:dyDescent="0.35">
      <c r="B14" s="101"/>
      <c r="C14" s="113" t="s">
        <v>134</v>
      </c>
      <c r="D14" s="118"/>
      <c r="E14" s="118"/>
    </row>
    <row r="15" spans="2:5" s="47" customFormat="1" ht="15.5" x14ac:dyDescent="0.35">
      <c r="B15" s="101"/>
      <c r="C15" s="53" t="s">
        <v>56</v>
      </c>
      <c r="D15" s="51">
        <f>'приложение10-1ппрограмма'!D13</f>
        <v>8443786.7999999989</v>
      </c>
      <c r="E15" s="52" t="s">
        <v>7</v>
      </c>
    </row>
    <row r="16" spans="2:5" s="47" customFormat="1" ht="15.5" x14ac:dyDescent="0.35">
      <c r="B16" s="101"/>
      <c r="C16" s="53" t="s">
        <v>66</v>
      </c>
      <c r="D16" s="51">
        <f>'приложение10-1ппрограмма'!D23</f>
        <v>168176079.67000002</v>
      </c>
      <c r="E16" s="52" t="s">
        <v>7</v>
      </c>
    </row>
    <row r="17" spans="2:5" s="47" customFormat="1" ht="15.5" x14ac:dyDescent="0.35">
      <c r="B17" s="101"/>
      <c r="C17" s="53" t="s">
        <v>84</v>
      </c>
      <c r="D17" s="51">
        <f>'приложение10-1ппрограмма'!D48</f>
        <v>82319058.570000008</v>
      </c>
      <c r="E17" s="52" t="s">
        <v>7</v>
      </c>
    </row>
    <row r="18" spans="2:5" s="47" customFormat="1" ht="15.5" x14ac:dyDescent="0.35">
      <c r="B18" s="101"/>
      <c r="C18" s="53" t="s">
        <v>85</v>
      </c>
      <c r="D18" s="51">
        <f>'приложение10-1ппрограмма'!D70</f>
        <v>101462577.60000001</v>
      </c>
      <c r="E18" s="52" t="s">
        <v>7</v>
      </c>
    </row>
    <row r="19" spans="2:5" s="47" customFormat="1" ht="15.5" x14ac:dyDescent="0.35">
      <c r="B19" s="101"/>
      <c r="C19" s="53" t="s">
        <v>86</v>
      </c>
      <c r="D19" s="51">
        <f>'приложение10-1ппрограмма'!D92</f>
        <v>95182024.799999997</v>
      </c>
      <c r="E19" s="52" t="s">
        <v>7</v>
      </c>
    </row>
    <row r="20" spans="2:5" s="47" customFormat="1" ht="48.65" customHeight="1" x14ac:dyDescent="0.35">
      <c r="B20" s="101"/>
      <c r="C20" s="113" t="s">
        <v>179</v>
      </c>
      <c r="D20" s="113"/>
      <c r="E20" s="113"/>
    </row>
    <row r="21" spans="2:5" s="47" customFormat="1" ht="15.65" customHeight="1" x14ac:dyDescent="0.35">
      <c r="B21" s="101"/>
      <c r="C21" s="53" t="s">
        <v>133</v>
      </c>
      <c r="D21" s="51">
        <f>SUM(D23:D27)</f>
        <v>161600000</v>
      </c>
      <c r="E21" s="52" t="s">
        <v>7</v>
      </c>
    </row>
    <row r="22" spans="2:5" s="47" customFormat="1" ht="15.65" customHeight="1" x14ac:dyDescent="0.35">
      <c r="B22" s="101"/>
      <c r="C22" s="113" t="s">
        <v>134</v>
      </c>
      <c r="D22" s="118"/>
      <c r="E22" s="118"/>
    </row>
    <row r="23" spans="2:5" s="47" customFormat="1" ht="15.65" customHeight="1" x14ac:dyDescent="0.35">
      <c r="B23" s="101"/>
      <c r="C23" s="53" t="s">
        <v>56</v>
      </c>
      <c r="D23" s="51">
        <v>0</v>
      </c>
      <c r="E23" s="52" t="s">
        <v>7</v>
      </c>
    </row>
    <row r="24" spans="2:5" s="47" customFormat="1" ht="15.65" customHeight="1" x14ac:dyDescent="0.35">
      <c r="B24" s="101"/>
      <c r="C24" s="53" t="s">
        <v>66</v>
      </c>
      <c r="D24" s="92">
        <f>'приложение10-1ппрограмма'!D22</f>
        <v>161600000</v>
      </c>
      <c r="E24" s="52" t="s">
        <v>7</v>
      </c>
    </row>
    <row r="25" spans="2:5" s="47" customFormat="1" ht="15.65" customHeight="1" x14ac:dyDescent="0.35">
      <c r="B25" s="101"/>
      <c r="C25" s="53" t="s">
        <v>84</v>
      </c>
      <c r="D25" s="92">
        <v>0</v>
      </c>
      <c r="E25" s="52" t="s">
        <v>7</v>
      </c>
    </row>
    <row r="26" spans="2:5" s="47" customFormat="1" ht="15.65" customHeight="1" x14ac:dyDescent="0.35">
      <c r="B26" s="101"/>
      <c r="C26" s="53" t="s">
        <v>85</v>
      </c>
      <c r="D26" s="92">
        <v>0</v>
      </c>
      <c r="E26" s="52" t="s">
        <v>7</v>
      </c>
    </row>
    <row r="27" spans="2:5" s="47" customFormat="1" ht="15.65" customHeight="1" x14ac:dyDescent="0.35">
      <c r="B27" s="101"/>
      <c r="C27" s="53" t="s">
        <v>86</v>
      </c>
      <c r="D27" s="92">
        <v>0</v>
      </c>
      <c r="E27" s="52" t="s">
        <v>7</v>
      </c>
    </row>
    <row r="28" spans="2:5" s="8" customFormat="1" ht="171" customHeight="1" x14ac:dyDescent="0.35">
      <c r="B28" s="49" t="s">
        <v>8</v>
      </c>
      <c r="C28" s="111" t="s">
        <v>137</v>
      </c>
      <c r="D28" s="111"/>
      <c r="E28" s="111"/>
    </row>
    <row r="29" spans="2:5" s="8" customFormat="1" ht="15.5" x14ac:dyDescent="0.35"/>
    <row r="30" spans="2:5" s="8" customFormat="1" ht="15.5" x14ac:dyDescent="0.35"/>
    <row r="31" spans="2:5" s="8" customFormat="1" ht="15.5" x14ac:dyDescent="0.35"/>
    <row r="32" spans="2:5" s="8" customFormat="1" ht="15.5" x14ac:dyDescent="0.35"/>
    <row r="33" s="8" customFormat="1" ht="15.5" x14ac:dyDescent="0.35"/>
    <row r="34" s="8" customFormat="1" ht="15.5" x14ac:dyDescent="0.35"/>
    <row r="35" s="8" customFormat="1" ht="15.5" x14ac:dyDescent="0.35"/>
    <row r="36" s="8" customFormat="1" ht="15.5" x14ac:dyDescent="0.35"/>
    <row r="37" s="8" customFormat="1" ht="15.5" x14ac:dyDescent="0.35"/>
    <row r="38" s="8" customFormat="1" ht="15.5" x14ac:dyDescent="0.35"/>
    <row r="39" s="8" customFormat="1" ht="15.5" x14ac:dyDescent="0.35"/>
    <row r="40" s="8" customFormat="1" ht="15.5" x14ac:dyDescent="0.35"/>
    <row r="41" s="8" customFormat="1" ht="15.5" x14ac:dyDescent="0.35"/>
    <row r="42" s="8" customFormat="1" ht="15.5" x14ac:dyDescent="0.35"/>
    <row r="43" s="8" customFormat="1" ht="15.5" x14ac:dyDescent="0.35"/>
    <row r="44" s="8" customFormat="1" ht="15.5" x14ac:dyDescent="0.35"/>
    <row r="45" s="8" customFormat="1" ht="15.5" x14ac:dyDescent="0.35"/>
    <row r="46" s="8" customFormat="1" ht="15.5" x14ac:dyDescent="0.35"/>
    <row r="47" s="8" customFormat="1" ht="15.5" x14ac:dyDescent="0.35"/>
    <row r="48" s="8" customFormat="1" ht="15.5" x14ac:dyDescent="0.35"/>
    <row r="49" s="8" customFormat="1" ht="15.5" x14ac:dyDescent="0.35"/>
    <row r="50" s="8" customFormat="1" ht="15.5" x14ac:dyDescent="0.35"/>
    <row r="51" s="8" customFormat="1" ht="15.5" x14ac:dyDescent="0.35"/>
    <row r="52" s="8" customFormat="1" ht="15.5" x14ac:dyDescent="0.35"/>
    <row r="53" s="8" customFormat="1" ht="15.5" x14ac:dyDescent="0.35"/>
    <row r="54" s="8" customFormat="1" ht="15.5" x14ac:dyDescent="0.35"/>
    <row r="55" s="8" customFormat="1" ht="15.5" x14ac:dyDescent="0.35"/>
    <row r="56" s="8" customFormat="1" ht="15.5" x14ac:dyDescent="0.35"/>
    <row r="57" s="8" customFormat="1" ht="15.5" x14ac:dyDescent="0.35"/>
    <row r="58" s="8" customFormat="1" ht="15.5" x14ac:dyDescent="0.35"/>
    <row r="59" s="8" customFormat="1" ht="15.5" x14ac:dyDescent="0.35"/>
    <row r="60" s="8" customFormat="1" ht="15.5" x14ac:dyDescent="0.35"/>
    <row r="61" s="8" customFormat="1" ht="15.5" x14ac:dyDescent="0.35"/>
    <row r="62" s="8" customFormat="1" ht="15.5" x14ac:dyDescent="0.35"/>
    <row r="63" s="8" customFormat="1" ht="15.5" x14ac:dyDescent="0.35"/>
    <row r="64" s="8" customFormat="1" ht="15.5" x14ac:dyDescent="0.35"/>
    <row r="65" s="8" customFormat="1" ht="15.5" x14ac:dyDescent="0.35"/>
    <row r="66" s="8" customFormat="1" ht="15.5" x14ac:dyDescent="0.35"/>
    <row r="67" s="8" customFormat="1" ht="15.5" x14ac:dyDescent="0.35"/>
    <row r="68" s="8" customFormat="1" ht="15.5" x14ac:dyDescent="0.35"/>
    <row r="69" s="8" customFormat="1" ht="15.5" x14ac:dyDescent="0.35"/>
    <row r="70" s="8" customFormat="1" ht="15.5" x14ac:dyDescent="0.35"/>
    <row r="71" s="8" customFormat="1" ht="15.5" x14ac:dyDescent="0.35"/>
    <row r="72" s="8" customFormat="1" ht="15.5" x14ac:dyDescent="0.35"/>
    <row r="73" s="8" customFormat="1" ht="15.5" x14ac:dyDescent="0.35"/>
    <row r="74" s="8" customFormat="1" ht="15.5" x14ac:dyDescent="0.35"/>
    <row r="75" s="8" customFormat="1" ht="15.5" x14ac:dyDescent="0.35"/>
    <row r="76" s="8" customFormat="1" ht="15.5" x14ac:dyDescent="0.35"/>
    <row r="77" s="8" customFormat="1" ht="15.5" x14ac:dyDescent="0.35"/>
    <row r="78" s="8" customFormat="1" ht="15.5" x14ac:dyDescent="0.35"/>
    <row r="79" s="8" customFormat="1" ht="15.5" x14ac:dyDescent="0.35"/>
    <row r="80" s="8" customFormat="1" ht="15.5" x14ac:dyDescent="0.35"/>
    <row r="81" s="8" customFormat="1" ht="15.5" x14ac:dyDescent="0.35"/>
    <row r="82" s="8" customFormat="1" ht="15.5" x14ac:dyDescent="0.35"/>
    <row r="83" s="8" customFormat="1" ht="15.5" x14ac:dyDescent="0.35"/>
    <row r="84" s="8" customFormat="1" ht="15.5" x14ac:dyDescent="0.35"/>
    <row r="85" s="8" customFormat="1" ht="15.5" x14ac:dyDescent="0.35"/>
    <row r="86" s="8" customFormat="1" ht="15.5" x14ac:dyDescent="0.35"/>
    <row r="87" s="8" customFormat="1" ht="15.5" x14ac:dyDescent="0.35"/>
    <row r="88" s="8" customFormat="1" ht="15.5" x14ac:dyDescent="0.35"/>
    <row r="89" s="8" customFormat="1" ht="15.5" x14ac:dyDescent="0.35"/>
    <row r="90" s="8" customFormat="1" ht="15.5" x14ac:dyDescent="0.35"/>
    <row r="91" s="8" customFormat="1" ht="15.5" x14ac:dyDescent="0.35"/>
    <row r="92" s="8" customFormat="1" ht="15.5" x14ac:dyDescent="0.35"/>
    <row r="93" s="8" customFormat="1" ht="15.5" x14ac:dyDescent="0.35"/>
    <row r="94" s="8" customFormat="1" ht="15.5" x14ac:dyDescent="0.35"/>
    <row r="95" s="8" customFormat="1" ht="15.5" x14ac:dyDescent="0.35"/>
    <row r="96" s="8" customFormat="1" ht="15.5" x14ac:dyDescent="0.35"/>
    <row r="97" s="8" customFormat="1" ht="15.5" x14ac:dyDescent="0.35"/>
    <row r="98" s="8" customFormat="1" ht="15.5" x14ac:dyDescent="0.35"/>
    <row r="99" s="8" customFormat="1" ht="15.5" x14ac:dyDescent="0.35"/>
    <row r="100" s="8" customFormat="1" ht="15.5" x14ac:dyDescent="0.35"/>
    <row r="101" s="8" customFormat="1" ht="15.5" x14ac:dyDescent="0.35"/>
    <row r="102" s="8" customFormat="1" ht="15.5" x14ac:dyDescent="0.35"/>
    <row r="103" s="8" customFormat="1" ht="15.5" x14ac:dyDescent="0.35"/>
    <row r="104" s="8" customFormat="1" ht="15.5" x14ac:dyDescent="0.35"/>
    <row r="105" s="8" customFormat="1" ht="15.5" x14ac:dyDescent="0.35"/>
    <row r="106" s="8" customFormat="1" ht="15.5" x14ac:dyDescent="0.35"/>
    <row r="107" s="8" customFormat="1" ht="15.5" x14ac:dyDescent="0.35"/>
    <row r="108" s="8" customFormat="1" ht="15.5" x14ac:dyDescent="0.35"/>
    <row r="109" s="8" customFormat="1" ht="15.5" x14ac:dyDescent="0.35"/>
    <row r="110" s="8" customFormat="1" ht="15.5" x14ac:dyDescent="0.35"/>
    <row r="111" s="8" customFormat="1" ht="15.5" x14ac:dyDescent="0.35"/>
    <row r="112" s="8" customFormat="1" ht="15.5" x14ac:dyDescent="0.35"/>
    <row r="113" s="8" customFormat="1" ht="15.5" x14ac:dyDescent="0.35"/>
    <row r="114" s="8" customFormat="1" ht="15.5" x14ac:dyDescent="0.35"/>
    <row r="115" s="8" customFormat="1" ht="15.5" x14ac:dyDescent="0.35"/>
    <row r="116" s="8" customFormat="1" ht="15.5" x14ac:dyDescent="0.35"/>
    <row r="117" s="8" customFormat="1" ht="15.5" x14ac:dyDescent="0.35"/>
    <row r="118" s="8" customFormat="1" ht="15.5" x14ac:dyDescent="0.35"/>
    <row r="119" s="8" customFormat="1" ht="15.5" x14ac:dyDescent="0.35"/>
    <row r="120" s="1" customFormat="1" ht="14" x14ac:dyDescent="0.3"/>
    <row r="121" s="1" customFormat="1" ht="14" x14ac:dyDescent="0.3"/>
    <row r="122" s="1" customFormat="1" ht="14" x14ac:dyDescent="0.3"/>
    <row r="123" s="1" customFormat="1" ht="14" x14ac:dyDescent="0.3"/>
    <row r="124" s="1" customFormat="1" ht="14" x14ac:dyDescent="0.3"/>
    <row r="125" s="1" customFormat="1" ht="14" x14ac:dyDescent="0.3"/>
    <row r="126" s="1" customFormat="1" ht="14" x14ac:dyDescent="0.3"/>
    <row r="127" s="1" customFormat="1" ht="14" x14ac:dyDescent="0.3"/>
    <row r="128" s="1" customFormat="1" ht="14" x14ac:dyDescent="0.3"/>
    <row r="129" s="1" customFormat="1" ht="14" x14ac:dyDescent="0.3"/>
    <row r="130" s="1" customFormat="1" ht="14" x14ac:dyDescent="0.3"/>
    <row r="131" s="1" customFormat="1" ht="14" x14ac:dyDescent="0.3"/>
    <row r="132" s="1" customFormat="1" ht="14" x14ac:dyDescent="0.3"/>
    <row r="133" s="1" customFormat="1" ht="14" x14ac:dyDescent="0.3"/>
    <row r="134" s="1" customFormat="1" ht="14" x14ac:dyDescent="0.3"/>
    <row r="135" s="1" customFormat="1" ht="14" x14ac:dyDescent="0.3"/>
    <row r="136" s="1" customFormat="1" ht="14" x14ac:dyDescent="0.3"/>
    <row r="137" s="1" customFormat="1" ht="14" x14ac:dyDescent="0.3"/>
    <row r="138" s="1" customFormat="1" ht="14" x14ac:dyDescent="0.3"/>
    <row r="139" s="1" customFormat="1" ht="14" x14ac:dyDescent="0.3"/>
    <row r="140" s="1" customFormat="1" ht="14" x14ac:dyDescent="0.3"/>
    <row r="141" s="1" customFormat="1" ht="14" x14ac:dyDescent="0.3"/>
  </sheetData>
  <mergeCells count="17">
    <mergeCell ref="C28:E28"/>
    <mergeCell ref="C9:E9"/>
    <mergeCell ref="C10:E10"/>
    <mergeCell ref="C11:E11"/>
    <mergeCell ref="B12:B27"/>
    <mergeCell ref="C12:E12"/>
    <mergeCell ref="C14:E14"/>
    <mergeCell ref="C20:E20"/>
    <mergeCell ref="C22:E22"/>
    <mergeCell ref="C8:E8"/>
    <mergeCell ref="B1:E1"/>
    <mergeCell ref="C2:E2"/>
    <mergeCell ref="C3:E3"/>
    <mergeCell ref="B5:E5"/>
    <mergeCell ref="C6:E6"/>
    <mergeCell ref="C7:E7"/>
    <mergeCell ref="C4:E4"/>
  </mergeCells>
  <pageMargins left="0.7" right="0.7" top="0.75" bottom="0.75" header="0.3" footer="0.3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4"/>
  <sheetViews>
    <sheetView view="pageBreakPreview" zoomScale="85" zoomScaleNormal="100" zoomScaleSheetLayoutView="85" workbookViewId="0">
      <selection activeCell="C2" sqref="C2:E2"/>
    </sheetView>
  </sheetViews>
  <sheetFormatPr defaultRowHeight="14.5" x14ac:dyDescent="0.35"/>
  <cols>
    <col min="1" max="1" width="4.1796875" customWidth="1"/>
    <col min="2" max="2" width="27.1796875" customWidth="1"/>
    <col min="3" max="3" width="26.7265625" customWidth="1"/>
    <col min="4" max="4" width="28.81640625" customWidth="1"/>
    <col min="5" max="5" width="19.7265625" hidden="1" customWidth="1"/>
  </cols>
  <sheetData>
    <row r="1" spans="2:5" s="8" customFormat="1" ht="6.75" customHeight="1" x14ac:dyDescent="0.35">
      <c r="C1" s="119"/>
      <c r="D1" s="119"/>
      <c r="E1" s="119"/>
    </row>
    <row r="2" spans="2:5" s="46" customFormat="1" ht="69.650000000000006" customHeight="1" x14ac:dyDescent="0.35">
      <c r="C2" s="105" t="s">
        <v>191</v>
      </c>
      <c r="D2" s="106"/>
      <c r="E2" s="106"/>
    </row>
    <row r="3" spans="2:5" s="46" customFormat="1" ht="93" customHeight="1" x14ac:dyDescent="0.35">
      <c r="C3" s="105" t="s">
        <v>187</v>
      </c>
      <c r="D3" s="105"/>
      <c r="E3" s="96"/>
    </row>
    <row r="4" spans="2:5" s="8" customFormat="1" ht="72" customHeight="1" x14ac:dyDescent="0.35">
      <c r="B4" s="107" t="s">
        <v>150</v>
      </c>
      <c r="C4" s="108"/>
      <c r="D4" s="108"/>
      <c r="E4" s="108"/>
    </row>
    <row r="5" spans="2:5" s="8" customFormat="1" ht="15.5" x14ac:dyDescent="0.35">
      <c r="B5" s="27"/>
    </row>
    <row r="6" spans="2:5" s="48" customFormat="1" ht="46.5" x14ac:dyDescent="0.35">
      <c r="B6" s="80" t="s">
        <v>0</v>
      </c>
      <c r="C6" s="109" t="s">
        <v>161</v>
      </c>
      <c r="D6" s="109"/>
      <c r="E6" s="109"/>
    </row>
    <row r="7" spans="2:5" s="79" customFormat="1" ht="45.65" customHeight="1" x14ac:dyDescent="0.35">
      <c r="B7" s="80" t="s">
        <v>157</v>
      </c>
      <c r="C7" s="110" t="s">
        <v>159</v>
      </c>
      <c r="D7" s="110"/>
      <c r="E7" s="78"/>
    </row>
    <row r="8" spans="2:5" s="48" customFormat="1" ht="237.75" customHeight="1" x14ac:dyDescent="0.35">
      <c r="B8" s="54" t="s">
        <v>1</v>
      </c>
      <c r="C8" s="120" t="s">
        <v>152</v>
      </c>
      <c r="D8" s="120"/>
      <c r="E8" s="120"/>
    </row>
    <row r="9" spans="2:5" s="48" customFormat="1" ht="54.75" customHeight="1" x14ac:dyDescent="0.35">
      <c r="B9" s="54" t="s">
        <v>2</v>
      </c>
      <c r="C9" s="101" t="s">
        <v>139</v>
      </c>
      <c r="D9" s="101"/>
      <c r="E9" s="101"/>
    </row>
    <row r="10" spans="2:5" s="48" customFormat="1" ht="131.25" customHeight="1" x14ac:dyDescent="0.35">
      <c r="B10" s="54" t="s">
        <v>3</v>
      </c>
      <c r="C10" s="101" t="s">
        <v>146</v>
      </c>
      <c r="D10" s="101"/>
      <c r="E10" s="101"/>
    </row>
    <row r="11" spans="2:5" s="48" customFormat="1" ht="339.75" customHeight="1" x14ac:dyDescent="0.35">
      <c r="B11" s="54" t="s">
        <v>4</v>
      </c>
      <c r="C11" s="101" t="s">
        <v>5</v>
      </c>
      <c r="D11" s="101"/>
      <c r="E11" s="101"/>
    </row>
    <row r="12" spans="2:5" s="48" customFormat="1" ht="53.5" customHeight="1" x14ac:dyDescent="0.35">
      <c r="B12" s="50" t="s">
        <v>6</v>
      </c>
      <c r="C12" s="112" t="s">
        <v>128</v>
      </c>
      <c r="D12" s="112"/>
      <c r="E12" s="112"/>
    </row>
    <row r="13" spans="2:5" s="48" customFormat="1" ht="54" customHeight="1" x14ac:dyDescent="0.35">
      <c r="B13" s="101" t="s">
        <v>144</v>
      </c>
      <c r="C13" s="114" t="s">
        <v>176</v>
      </c>
      <c r="D13" s="114"/>
      <c r="E13" s="114"/>
    </row>
    <row r="14" spans="2:5" s="8" customFormat="1" ht="27.65" customHeight="1" x14ac:dyDescent="0.35">
      <c r="B14" s="101"/>
      <c r="C14" s="53" t="s">
        <v>133</v>
      </c>
      <c r="D14" s="51">
        <f>SUM(D16:D20)</f>
        <v>516337790.94000006</v>
      </c>
      <c r="E14" s="55" t="s">
        <v>7</v>
      </c>
    </row>
    <row r="15" spans="2:5" s="8" customFormat="1" ht="13.9" customHeight="1" x14ac:dyDescent="0.35">
      <c r="B15" s="101"/>
      <c r="C15" s="113" t="s">
        <v>134</v>
      </c>
      <c r="D15" s="113"/>
      <c r="E15" s="113"/>
    </row>
    <row r="16" spans="2:5" s="8" customFormat="1" ht="13.9" customHeight="1" x14ac:dyDescent="0.35">
      <c r="B16" s="101"/>
      <c r="C16" s="56" t="s">
        <v>56</v>
      </c>
      <c r="D16" s="57">
        <f>Приложение2!D15+Приложение3!D15</f>
        <v>15965364.939999998</v>
      </c>
      <c r="E16" s="58" t="s">
        <v>7</v>
      </c>
    </row>
    <row r="17" spans="2:5" s="8" customFormat="1" ht="13.9" customHeight="1" x14ac:dyDescent="0.35">
      <c r="B17" s="101"/>
      <c r="C17" s="56" t="s">
        <v>66</v>
      </c>
      <c r="D17" s="57">
        <f>Приложение2!D16+Приложение3!D16</f>
        <v>184403808.42000002</v>
      </c>
      <c r="E17" s="58" t="s">
        <v>7</v>
      </c>
    </row>
    <row r="18" spans="2:5" s="8" customFormat="1" ht="13.9" customHeight="1" x14ac:dyDescent="0.35">
      <c r="B18" s="101"/>
      <c r="C18" s="56" t="s">
        <v>84</v>
      </c>
      <c r="D18" s="57">
        <f>Приложение2!D17+Приложение3!D17</f>
        <v>106885666.08000001</v>
      </c>
      <c r="E18" s="58" t="s">
        <v>7</v>
      </c>
    </row>
    <row r="19" spans="2:5" s="8" customFormat="1" ht="13.9" customHeight="1" x14ac:dyDescent="0.35">
      <c r="B19" s="101"/>
      <c r="C19" s="56" t="s">
        <v>85</v>
      </c>
      <c r="D19" s="57">
        <f>Приложение2!D18+Приложение3!D18</f>
        <v>112192304.30000001</v>
      </c>
      <c r="E19" s="58" t="s">
        <v>7</v>
      </c>
    </row>
    <row r="20" spans="2:5" s="8" customFormat="1" ht="18.75" customHeight="1" x14ac:dyDescent="0.35">
      <c r="B20" s="101"/>
      <c r="C20" s="56" t="s">
        <v>86</v>
      </c>
      <c r="D20" s="57">
        <f>Приложение2!D19+Приложение3!D19</f>
        <v>96890647.200000003</v>
      </c>
      <c r="E20" s="58" t="s">
        <v>7</v>
      </c>
    </row>
    <row r="21" spans="2:5" s="8" customFormat="1" ht="209.25" customHeight="1" x14ac:dyDescent="0.35">
      <c r="B21" s="54" t="s">
        <v>8</v>
      </c>
      <c r="C21" s="101" t="s">
        <v>145</v>
      </c>
      <c r="D21" s="101"/>
      <c r="E21" s="101"/>
    </row>
    <row r="22" spans="2:5" s="8" customFormat="1" ht="15.5" x14ac:dyDescent="0.35"/>
    <row r="23" spans="2:5" s="8" customFormat="1" ht="15.5" x14ac:dyDescent="0.35"/>
    <row r="24" spans="2:5" s="8" customFormat="1" ht="15.5" x14ac:dyDescent="0.35"/>
    <row r="25" spans="2:5" s="8" customFormat="1" ht="15.5" x14ac:dyDescent="0.35"/>
    <row r="26" spans="2:5" s="8" customFormat="1" ht="15.5" x14ac:dyDescent="0.35"/>
    <row r="27" spans="2:5" s="8" customFormat="1" ht="15.5" x14ac:dyDescent="0.35"/>
    <row r="28" spans="2:5" s="8" customFormat="1" ht="15.5" x14ac:dyDescent="0.35"/>
    <row r="29" spans="2:5" s="1" customFormat="1" ht="14" x14ac:dyDescent="0.3"/>
    <row r="30" spans="2:5" s="1" customFormat="1" ht="14" x14ac:dyDescent="0.3"/>
    <row r="31" spans="2:5" s="1" customFormat="1" ht="14" x14ac:dyDescent="0.3"/>
    <row r="32" spans="2:5" s="1" customFormat="1" ht="14" x14ac:dyDescent="0.3"/>
    <row r="33" s="1" customFormat="1" ht="14" x14ac:dyDescent="0.3"/>
    <row r="34" s="1" customFormat="1" ht="14" x14ac:dyDescent="0.3"/>
    <row r="35" s="1" customFormat="1" ht="14" x14ac:dyDescent="0.3"/>
    <row r="36" s="1" customFormat="1" ht="14" x14ac:dyDescent="0.3"/>
    <row r="37" s="1" customFormat="1" ht="14" x14ac:dyDescent="0.3"/>
    <row r="38" s="1" customFormat="1" ht="14" x14ac:dyDescent="0.3"/>
    <row r="39" s="1" customFormat="1" ht="14" x14ac:dyDescent="0.3"/>
    <row r="40" s="1" customFormat="1" ht="14" x14ac:dyDescent="0.3"/>
    <row r="41" s="1" customFormat="1" ht="14" x14ac:dyDescent="0.3"/>
    <row r="42" s="1" customFormat="1" ht="14" x14ac:dyDescent="0.3"/>
    <row r="43" s="1" customFormat="1" ht="14" x14ac:dyDescent="0.3"/>
    <row r="44" s="1" customFormat="1" ht="14" x14ac:dyDescent="0.3"/>
    <row r="45" s="1" customFormat="1" ht="14" x14ac:dyDescent="0.3"/>
    <row r="46" s="1" customFormat="1" ht="14" x14ac:dyDescent="0.3"/>
    <row r="47" s="1" customFormat="1" ht="14" x14ac:dyDescent="0.3"/>
    <row r="48" s="1" customFormat="1" ht="14" x14ac:dyDescent="0.3"/>
    <row r="49" s="1" customFormat="1" ht="14" x14ac:dyDescent="0.3"/>
    <row r="50" s="1" customFormat="1" ht="14" x14ac:dyDescent="0.3"/>
    <row r="51" s="1" customFormat="1" ht="14" x14ac:dyDescent="0.3"/>
    <row r="52" s="1" customFormat="1" ht="14" x14ac:dyDescent="0.3"/>
    <row r="53" s="1" customFormat="1" ht="14" x14ac:dyDescent="0.3"/>
    <row r="54" s="1" customFormat="1" ht="14" x14ac:dyDescent="0.3"/>
    <row r="55" s="1" customFormat="1" ht="14" x14ac:dyDescent="0.3"/>
    <row r="56" s="1" customFormat="1" ht="14" x14ac:dyDescent="0.3"/>
    <row r="57" s="1" customFormat="1" ht="14" x14ac:dyDescent="0.3"/>
    <row r="58" s="1" customFormat="1" ht="14" x14ac:dyDescent="0.3"/>
    <row r="59" s="1" customFormat="1" ht="14" x14ac:dyDescent="0.3"/>
    <row r="60" s="1" customFormat="1" ht="14" x14ac:dyDescent="0.3"/>
    <row r="61" s="1" customFormat="1" ht="14" x14ac:dyDescent="0.3"/>
    <row r="62" s="1" customFormat="1" ht="14" x14ac:dyDescent="0.3"/>
    <row r="63" s="1" customFormat="1" ht="14" x14ac:dyDescent="0.3"/>
    <row r="64" s="1" customFormat="1" ht="14" x14ac:dyDescent="0.3"/>
    <row r="65" s="1" customFormat="1" ht="14" x14ac:dyDescent="0.3"/>
    <row r="66" s="1" customFormat="1" ht="14" x14ac:dyDescent="0.3"/>
    <row r="67" s="1" customFormat="1" ht="14" x14ac:dyDescent="0.3"/>
    <row r="68" s="1" customFormat="1" ht="14" x14ac:dyDescent="0.3"/>
    <row r="69" s="1" customFormat="1" ht="14" x14ac:dyDescent="0.3"/>
    <row r="70" s="1" customFormat="1" ht="14" x14ac:dyDescent="0.3"/>
    <row r="71" s="1" customFormat="1" ht="14" x14ac:dyDescent="0.3"/>
    <row r="72" s="1" customFormat="1" ht="14" x14ac:dyDescent="0.3"/>
    <row r="73" s="1" customFormat="1" ht="14" x14ac:dyDescent="0.3"/>
    <row r="74" s="1" customFormat="1" ht="14" x14ac:dyDescent="0.3"/>
    <row r="75" s="1" customFormat="1" ht="14" x14ac:dyDescent="0.3"/>
    <row r="76" s="1" customFormat="1" ht="14" x14ac:dyDescent="0.3"/>
    <row r="77" s="1" customFormat="1" ht="14" x14ac:dyDescent="0.3"/>
    <row r="78" s="1" customFormat="1" ht="14" x14ac:dyDescent="0.3"/>
    <row r="79" s="1" customFormat="1" ht="14" x14ac:dyDescent="0.3"/>
    <row r="80" s="1" customFormat="1" ht="14" x14ac:dyDescent="0.3"/>
    <row r="81" s="1" customFormat="1" ht="14" x14ac:dyDescent="0.3"/>
    <row r="82" s="1" customFormat="1" ht="14" x14ac:dyDescent="0.3"/>
    <row r="83" s="1" customFormat="1" ht="14" x14ac:dyDescent="0.3"/>
    <row r="84" s="1" customFormat="1" ht="14" x14ac:dyDescent="0.3"/>
    <row r="85" s="1" customFormat="1" ht="14" x14ac:dyDescent="0.3"/>
    <row r="86" s="1" customFormat="1" ht="14" x14ac:dyDescent="0.3"/>
    <row r="87" s="1" customFormat="1" ht="14" x14ac:dyDescent="0.3"/>
    <row r="88" s="1" customFormat="1" ht="14" x14ac:dyDescent="0.3"/>
    <row r="89" s="1" customFormat="1" ht="14" x14ac:dyDescent="0.3"/>
    <row r="90" s="1" customFormat="1" ht="14" x14ac:dyDescent="0.3"/>
    <row r="91" s="1" customFormat="1" ht="14" x14ac:dyDescent="0.3"/>
    <row r="92" s="1" customFormat="1" ht="14" x14ac:dyDescent="0.3"/>
    <row r="93" s="1" customFormat="1" ht="14" x14ac:dyDescent="0.3"/>
    <row r="94" s="1" customFormat="1" ht="14" x14ac:dyDescent="0.3"/>
    <row r="95" s="1" customFormat="1" ht="14" x14ac:dyDescent="0.3"/>
    <row r="96" s="1" customFormat="1" ht="14" x14ac:dyDescent="0.3"/>
    <row r="97" s="1" customFormat="1" ht="14" x14ac:dyDescent="0.3"/>
    <row r="98" s="1" customFormat="1" ht="14" x14ac:dyDescent="0.3"/>
    <row r="99" s="1" customFormat="1" ht="14" x14ac:dyDescent="0.3"/>
    <row r="100" s="1" customFormat="1" ht="14" x14ac:dyDescent="0.3"/>
    <row r="101" s="1" customFormat="1" ht="14" x14ac:dyDescent="0.3"/>
    <row r="102" s="1" customFormat="1" ht="14" x14ac:dyDescent="0.3"/>
    <row r="103" s="1" customFormat="1" ht="14" x14ac:dyDescent="0.3"/>
    <row r="104" s="1" customFormat="1" ht="14" x14ac:dyDescent="0.3"/>
    <row r="105" s="1" customFormat="1" ht="14" x14ac:dyDescent="0.3"/>
    <row r="106" s="1" customFormat="1" ht="14" x14ac:dyDescent="0.3"/>
    <row r="107" s="1" customFormat="1" ht="14" x14ac:dyDescent="0.3"/>
    <row r="108" s="1" customFormat="1" ht="14" x14ac:dyDescent="0.3"/>
    <row r="109" s="1" customFormat="1" ht="14" x14ac:dyDescent="0.3"/>
    <row r="110" s="1" customFormat="1" ht="14" x14ac:dyDescent="0.3"/>
    <row r="111" s="1" customFormat="1" ht="14" x14ac:dyDescent="0.3"/>
    <row r="112" s="1" customFormat="1" ht="14" x14ac:dyDescent="0.3"/>
    <row r="113" s="1" customFormat="1" ht="14" x14ac:dyDescent="0.3"/>
    <row r="114" s="1" customFormat="1" ht="14" x14ac:dyDescent="0.3"/>
    <row r="115" s="1" customFormat="1" ht="14" x14ac:dyDescent="0.3"/>
    <row r="116" s="1" customFormat="1" ht="14" x14ac:dyDescent="0.3"/>
    <row r="117" s="1" customFormat="1" ht="14" x14ac:dyDescent="0.3"/>
    <row r="118" s="1" customFormat="1" ht="14" x14ac:dyDescent="0.3"/>
    <row r="119" s="1" customFormat="1" ht="14" x14ac:dyDescent="0.3"/>
    <row r="120" s="1" customFormat="1" ht="14" x14ac:dyDescent="0.3"/>
    <row r="121" s="1" customFormat="1" ht="14" x14ac:dyDescent="0.3"/>
    <row r="122" s="1" customFormat="1" ht="14" x14ac:dyDescent="0.3"/>
    <row r="123" s="1" customFormat="1" ht="14" x14ac:dyDescent="0.3"/>
    <row r="124" s="1" customFormat="1" ht="14" x14ac:dyDescent="0.3"/>
    <row r="125" s="1" customFormat="1" ht="14" x14ac:dyDescent="0.3"/>
    <row r="126" s="1" customFormat="1" ht="14" x14ac:dyDescent="0.3"/>
    <row r="127" s="1" customFormat="1" ht="14" x14ac:dyDescent="0.3"/>
    <row r="128" s="1" customFormat="1" ht="14" x14ac:dyDescent="0.3"/>
    <row r="129" s="1" customFormat="1" ht="14" x14ac:dyDescent="0.3"/>
    <row r="130" s="1" customFormat="1" ht="14" x14ac:dyDescent="0.3"/>
    <row r="131" s="1" customFormat="1" ht="14" x14ac:dyDescent="0.3"/>
    <row r="132" s="1" customFormat="1" ht="14" x14ac:dyDescent="0.3"/>
    <row r="133" s="1" customFormat="1" ht="14" x14ac:dyDescent="0.3"/>
    <row r="134" s="1" customFormat="1" ht="14" x14ac:dyDescent="0.3"/>
  </sheetData>
  <mergeCells count="15">
    <mergeCell ref="C7:D7"/>
    <mergeCell ref="C1:E1"/>
    <mergeCell ref="C2:E2"/>
    <mergeCell ref="B13:B20"/>
    <mergeCell ref="C21:E21"/>
    <mergeCell ref="B4:E4"/>
    <mergeCell ref="C13:E13"/>
    <mergeCell ref="C15:E15"/>
    <mergeCell ref="C6:E6"/>
    <mergeCell ref="C8:E8"/>
    <mergeCell ref="C9:E9"/>
    <mergeCell ref="C10:E10"/>
    <mergeCell ref="C11:E11"/>
    <mergeCell ref="C12:E12"/>
    <mergeCell ref="C3:D3"/>
  </mergeCells>
  <pageMargins left="0.7" right="0.7" top="0.75" bottom="0.75" header="0.3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8"/>
  <sheetViews>
    <sheetView workbookViewId="0">
      <selection activeCell="F2" sqref="F2:I2"/>
    </sheetView>
  </sheetViews>
  <sheetFormatPr defaultRowHeight="14.5" x14ac:dyDescent="0.35"/>
  <cols>
    <col min="1" max="1" width="1.26953125" customWidth="1"/>
    <col min="2" max="2" width="15.453125" customWidth="1"/>
    <col min="3" max="3" width="31.26953125" customWidth="1"/>
    <col min="4" max="4" width="23.7265625" customWidth="1"/>
    <col min="9" max="9" width="23.7265625" customWidth="1"/>
    <col min="10" max="10" width="21.54296875" customWidth="1"/>
  </cols>
  <sheetData>
    <row r="1" spans="2:9" s="8" customFormat="1" ht="4.5" customHeight="1" x14ac:dyDescent="0.35">
      <c r="D1" s="72"/>
      <c r="E1" s="72"/>
      <c r="F1" s="123" t="s">
        <v>153</v>
      </c>
      <c r="G1" s="123"/>
      <c r="H1" s="123"/>
      <c r="I1" s="123"/>
    </row>
    <row r="2" spans="2:9" s="46" customFormat="1" ht="64.5" customHeight="1" x14ac:dyDescent="0.35">
      <c r="D2" s="60"/>
      <c r="E2" s="60"/>
      <c r="F2" s="105" t="s">
        <v>190</v>
      </c>
      <c r="G2" s="106"/>
      <c r="H2" s="106"/>
      <c r="I2" s="106"/>
    </row>
    <row r="3" spans="2:9" s="8" customFormat="1" ht="95.25" customHeight="1" x14ac:dyDescent="0.35">
      <c r="E3" s="100" t="s">
        <v>180</v>
      </c>
      <c r="F3" s="116" t="s">
        <v>184</v>
      </c>
      <c r="G3" s="116"/>
      <c r="H3" s="116"/>
      <c r="I3" s="116"/>
    </row>
    <row r="4" spans="2:9" s="8" customFormat="1" ht="23.25" customHeight="1" x14ac:dyDescent="0.35">
      <c r="B4" s="126" t="s">
        <v>147</v>
      </c>
      <c r="C4" s="126"/>
      <c r="D4" s="126"/>
      <c r="E4" s="126"/>
      <c r="F4" s="126"/>
      <c r="G4" s="126"/>
      <c r="H4" s="126"/>
      <c r="I4" s="126"/>
    </row>
    <row r="5" spans="2:9" s="8" customFormat="1" ht="26.5" customHeight="1" x14ac:dyDescent="0.35">
      <c r="B5" s="124" t="s">
        <v>9</v>
      </c>
      <c r="C5" s="127" t="s">
        <v>17</v>
      </c>
      <c r="D5" s="127" t="s">
        <v>16</v>
      </c>
      <c r="E5" s="129" t="s">
        <v>11</v>
      </c>
      <c r="F5" s="130"/>
      <c r="G5" s="130"/>
      <c r="H5" s="131"/>
      <c r="I5" s="127" t="s">
        <v>10</v>
      </c>
    </row>
    <row r="6" spans="2:9" s="8" customFormat="1" ht="73.150000000000006" customHeight="1" x14ac:dyDescent="0.35">
      <c r="B6" s="124"/>
      <c r="C6" s="128"/>
      <c r="D6" s="128"/>
      <c r="E6" s="61" t="s">
        <v>12</v>
      </c>
      <c r="F6" s="61" t="s">
        <v>13</v>
      </c>
      <c r="G6" s="61" t="s">
        <v>14</v>
      </c>
      <c r="H6" s="61" t="s">
        <v>15</v>
      </c>
      <c r="I6" s="128"/>
    </row>
    <row r="7" spans="2:9" s="8" customFormat="1" ht="24" customHeight="1" x14ac:dyDescent="0.35">
      <c r="B7" s="125" t="s">
        <v>148</v>
      </c>
      <c r="C7" s="97" t="s">
        <v>18</v>
      </c>
      <c r="D7" s="97"/>
      <c r="E7" s="61"/>
      <c r="F7" s="61"/>
      <c r="G7" s="61"/>
      <c r="H7" s="61"/>
      <c r="I7" s="99">
        <f>Приложение2!D13+Приложение1!D14</f>
        <v>971921318.38000011</v>
      </c>
    </row>
    <row r="8" spans="2:9" s="8" customFormat="1" ht="40.9" customHeight="1" x14ac:dyDescent="0.35">
      <c r="B8" s="125"/>
      <c r="C8" s="124" t="s">
        <v>124</v>
      </c>
      <c r="D8" s="2" t="s">
        <v>19</v>
      </c>
      <c r="E8" s="62"/>
      <c r="F8" s="62"/>
      <c r="G8" s="62"/>
      <c r="H8" s="62"/>
      <c r="I8" s="63">
        <f>'приложение10-1ппрограмма'!E13+'приложение10-1ппрограмма'!E23+'приложение10-1ппрограмма'!E48+'приложение10-1ппрограмма'!E70+'приложение10-1ппрограмма'!E92+'приложение11-2пподпрограмма'!E14+'приложение11-2пподпрограмма'!E29+'приложение11-2пподпрограмма'!E43+'приложение11-2пподпрограмма'!E55+'приложение11-2пподпрограмма'!E62</f>
        <v>453587075.92005992</v>
      </c>
    </row>
    <row r="9" spans="2:9" s="8" customFormat="1" ht="22.15" customHeight="1" x14ac:dyDescent="0.35">
      <c r="B9" s="125"/>
      <c r="C9" s="124"/>
      <c r="D9" s="125" t="s">
        <v>177</v>
      </c>
      <c r="E9" s="133"/>
      <c r="F9" s="133"/>
      <c r="G9" s="133"/>
      <c r="H9" s="133"/>
      <c r="I9" s="121">
        <f>I7-I8</f>
        <v>518334242.4599402</v>
      </c>
    </row>
    <row r="10" spans="2:9" s="8" customFormat="1" ht="96" customHeight="1" x14ac:dyDescent="0.35">
      <c r="B10" s="125"/>
      <c r="C10" s="124"/>
      <c r="D10" s="132"/>
      <c r="E10" s="132"/>
      <c r="F10" s="132"/>
      <c r="G10" s="132"/>
      <c r="H10" s="132"/>
      <c r="I10" s="122"/>
    </row>
    <row r="11" spans="2:9" s="1" customFormat="1" ht="14" x14ac:dyDescent="0.3"/>
    <row r="12" spans="2:9" s="1" customFormat="1" ht="14" x14ac:dyDescent="0.3"/>
    <row r="13" spans="2:9" s="1" customFormat="1" ht="14" x14ac:dyDescent="0.3"/>
    <row r="14" spans="2:9" s="1" customFormat="1" ht="14" x14ac:dyDescent="0.3"/>
    <row r="15" spans="2:9" s="1" customFormat="1" ht="14" x14ac:dyDescent="0.3"/>
    <row r="16" spans="2:9" s="1" customFormat="1" ht="14" x14ac:dyDescent="0.3"/>
    <row r="17" s="1" customFormat="1" ht="14" x14ac:dyDescent="0.3"/>
    <row r="18" s="1" customFormat="1" ht="14" x14ac:dyDescent="0.3"/>
  </sheetData>
  <mergeCells count="17">
    <mergeCell ref="B7:B10"/>
    <mergeCell ref="B4:I4"/>
    <mergeCell ref="I5:I6"/>
    <mergeCell ref="E5:H5"/>
    <mergeCell ref="D5:D6"/>
    <mergeCell ref="C5:C6"/>
    <mergeCell ref="B5:B6"/>
    <mergeCell ref="D9:D10"/>
    <mergeCell ref="E9:E10"/>
    <mergeCell ref="F9:F10"/>
    <mergeCell ref="G9:G10"/>
    <mergeCell ref="H9:H10"/>
    <mergeCell ref="F3:I3"/>
    <mergeCell ref="I9:I10"/>
    <mergeCell ref="F2:I2"/>
    <mergeCell ref="F1:I1"/>
    <mergeCell ref="C8:C10"/>
  </mergeCells>
  <pageMargins left="0.70866141732283472" right="0.70866141732283472" top="0.74803149606299213" bottom="0.74803149606299213" header="0.31496062992125984" footer="0.31496062992125984"/>
  <pageSetup paperSize="9" scale="9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zoomScale="90" zoomScaleNormal="90" workbookViewId="0">
      <selection activeCell="E2" sqref="E2:H2"/>
    </sheetView>
  </sheetViews>
  <sheetFormatPr defaultRowHeight="14.5" x14ac:dyDescent="0.35"/>
  <cols>
    <col min="1" max="1" width="2.453125" style="1" customWidth="1"/>
    <col min="2" max="2" width="8.81640625" style="1"/>
    <col min="3" max="3" width="33.7265625" style="1" customWidth="1"/>
    <col min="4" max="4" width="21.7265625" style="1" customWidth="1"/>
    <col min="5" max="5" width="18.81640625" style="1" customWidth="1"/>
    <col min="6" max="6" width="18.26953125" style="1" customWidth="1"/>
    <col min="7" max="7" width="22.453125" style="1" customWidth="1"/>
    <col min="8" max="9" width="8.81640625" style="1"/>
    <col min="10" max="11" width="15.453125" bestFit="1" customWidth="1"/>
    <col min="12" max="12" width="13.1796875" bestFit="1" customWidth="1"/>
    <col min="13" max="13" width="14.26953125" bestFit="1" customWidth="1"/>
  </cols>
  <sheetData>
    <row r="1" spans="1:13" ht="2.5" customHeight="1" x14ac:dyDescent="0.35">
      <c r="E1" s="116"/>
      <c r="F1" s="116"/>
      <c r="G1" s="116"/>
      <c r="H1" s="116"/>
    </row>
    <row r="2" spans="1:13" s="38" customFormat="1" ht="66.75" customHeight="1" x14ac:dyDescent="0.35">
      <c r="A2" s="8"/>
      <c r="B2" s="8"/>
      <c r="C2" s="8"/>
      <c r="D2" s="8"/>
      <c r="E2" s="105" t="s">
        <v>189</v>
      </c>
      <c r="F2" s="106"/>
      <c r="G2" s="106"/>
      <c r="H2" s="106"/>
      <c r="I2" s="8"/>
    </row>
    <row r="3" spans="1:13" s="38" customFormat="1" ht="96.75" customHeight="1" x14ac:dyDescent="0.35">
      <c r="A3" s="8"/>
      <c r="B3" s="8"/>
      <c r="C3" s="8"/>
      <c r="D3" s="8"/>
      <c r="E3" s="116" t="s">
        <v>183</v>
      </c>
      <c r="F3" s="116"/>
      <c r="G3" s="116"/>
      <c r="H3" s="98"/>
      <c r="I3" s="8"/>
    </row>
    <row r="4" spans="1:13" s="8" customFormat="1" ht="90.75" customHeight="1" x14ac:dyDescent="0.35">
      <c r="B4" s="123" t="s">
        <v>151</v>
      </c>
      <c r="C4" s="148"/>
      <c r="D4" s="148"/>
      <c r="E4" s="148"/>
      <c r="F4" s="148"/>
      <c r="G4" s="148"/>
    </row>
    <row r="5" spans="1:13" s="8" customFormat="1" ht="30.75" customHeight="1" x14ac:dyDescent="0.35"/>
    <row r="6" spans="1:13" s="8" customFormat="1" ht="15.5" x14ac:dyDescent="0.35">
      <c r="B6" s="145" t="s">
        <v>56</v>
      </c>
      <c r="C6" s="145"/>
      <c r="D6" s="145"/>
      <c r="E6" s="145"/>
      <c r="F6" s="145"/>
      <c r="G6" s="145"/>
    </row>
    <row r="7" spans="1:13" s="8" customFormat="1" ht="15.5" x14ac:dyDescent="0.35">
      <c r="B7" s="146" t="s">
        <v>20</v>
      </c>
      <c r="C7" s="153" t="s">
        <v>112</v>
      </c>
      <c r="D7" s="153" t="s">
        <v>109</v>
      </c>
      <c r="E7" s="146" t="s">
        <v>22</v>
      </c>
      <c r="F7" s="146"/>
      <c r="G7" s="146"/>
    </row>
    <row r="8" spans="1:13" s="8" customFormat="1" ht="108.5" x14ac:dyDescent="0.35">
      <c r="B8" s="146"/>
      <c r="C8" s="128"/>
      <c r="D8" s="128"/>
      <c r="E8" s="12" t="s">
        <v>113</v>
      </c>
      <c r="F8" s="150" t="s">
        <v>173</v>
      </c>
      <c r="G8" s="150"/>
    </row>
    <row r="9" spans="1:13" s="8" customFormat="1" ht="25.5" customHeight="1" x14ac:dyDescent="0.35">
      <c r="B9" s="142" t="s">
        <v>111</v>
      </c>
      <c r="C9" s="155"/>
      <c r="D9" s="155"/>
      <c r="E9" s="155"/>
      <c r="F9" s="155"/>
      <c r="G9" s="156"/>
    </row>
    <row r="10" spans="1:13" s="8" customFormat="1" ht="210" customHeight="1" x14ac:dyDescent="0.35">
      <c r="B10" s="94">
        <v>1</v>
      </c>
      <c r="C10" s="2" t="s">
        <v>114</v>
      </c>
      <c r="D10" s="11">
        <v>7750785.5999999996</v>
      </c>
      <c r="E10" s="95">
        <f>D10-F10</f>
        <v>7670177.4297599997</v>
      </c>
      <c r="F10" s="138">
        <f>D10*1.04%</f>
        <v>80608.170239999992</v>
      </c>
      <c r="G10" s="154"/>
    </row>
    <row r="11" spans="1:13" s="8" customFormat="1" ht="46.5" x14ac:dyDescent="0.35">
      <c r="B11" s="15">
        <v>2</v>
      </c>
      <c r="C11" s="16" t="s">
        <v>149</v>
      </c>
      <c r="D11" s="10">
        <v>693001.2</v>
      </c>
      <c r="E11" s="14">
        <f>D11-F11</f>
        <v>685790.77999999991</v>
      </c>
      <c r="F11" s="151">
        <v>7210.42</v>
      </c>
      <c r="G11" s="152"/>
      <c r="J11" s="70"/>
      <c r="K11" s="70"/>
      <c r="L11" s="70"/>
      <c r="M11" s="70"/>
    </row>
    <row r="12" spans="1:13" s="8" customFormat="1" ht="31" x14ac:dyDescent="0.35">
      <c r="B12" s="17"/>
      <c r="C12" s="18" t="s">
        <v>118</v>
      </c>
      <c r="D12" s="19">
        <f>D11+D10</f>
        <v>8443786.7999999989</v>
      </c>
      <c r="E12" s="19">
        <f>E11+E10</f>
        <v>8355968.20976</v>
      </c>
      <c r="F12" s="157">
        <f>F11+F10</f>
        <v>87818.59023999999</v>
      </c>
      <c r="G12" s="157"/>
    </row>
    <row r="13" spans="1:13" s="8" customFormat="1" ht="15.5" x14ac:dyDescent="0.35">
      <c r="B13" s="9"/>
      <c r="C13" s="20" t="s">
        <v>65</v>
      </c>
      <c r="D13" s="21">
        <f>D12</f>
        <v>8443786.7999999989</v>
      </c>
      <c r="E13" s="21">
        <f t="shared" ref="E13:F13" si="0">E12</f>
        <v>8355968.20976</v>
      </c>
      <c r="F13" s="140">
        <f t="shared" si="0"/>
        <v>87818.59023999999</v>
      </c>
      <c r="G13" s="147"/>
    </row>
    <row r="14" spans="1:13" s="8" customFormat="1" ht="15.5" x14ac:dyDescent="0.35">
      <c r="B14" s="145" t="s">
        <v>66</v>
      </c>
      <c r="C14" s="145"/>
      <c r="D14" s="145"/>
      <c r="E14" s="145"/>
      <c r="F14" s="145"/>
      <c r="G14" s="145"/>
    </row>
    <row r="15" spans="1:13" s="8" customFormat="1" ht="15.5" x14ac:dyDescent="0.35">
      <c r="B15" s="145" t="s">
        <v>111</v>
      </c>
      <c r="C15" s="145"/>
      <c r="D15" s="145"/>
      <c r="E15" s="145"/>
      <c r="F15" s="145"/>
      <c r="G15" s="145"/>
    </row>
    <row r="16" spans="1:13" s="8" customFormat="1" ht="31" x14ac:dyDescent="0.35">
      <c r="B16" s="146" t="s">
        <v>20</v>
      </c>
      <c r="C16" s="146" t="s">
        <v>9</v>
      </c>
      <c r="D16" s="9" t="s">
        <v>21</v>
      </c>
      <c r="E16" s="146" t="s">
        <v>22</v>
      </c>
      <c r="F16" s="146"/>
      <c r="G16" s="146"/>
    </row>
    <row r="17" spans="2:10" s="8" customFormat="1" ht="108.5" x14ac:dyDescent="0.35">
      <c r="B17" s="146"/>
      <c r="C17" s="124"/>
      <c r="D17" s="9" t="s">
        <v>129</v>
      </c>
      <c r="E17" s="12" t="s">
        <v>113</v>
      </c>
      <c r="F17" s="150" t="s">
        <v>173</v>
      </c>
      <c r="G17" s="150"/>
    </row>
    <row r="18" spans="2:10" s="8" customFormat="1" ht="108.5" x14ac:dyDescent="0.35">
      <c r="B18" s="9">
        <v>1</v>
      </c>
      <c r="C18" s="22" t="s">
        <v>162</v>
      </c>
      <c r="D18" s="10">
        <v>4915606.8</v>
      </c>
      <c r="E18" s="14">
        <f>D18-F18</f>
        <v>4891028.7659999998</v>
      </c>
      <c r="F18" s="138">
        <f>D18*0.5%</f>
        <v>24578.034</v>
      </c>
      <c r="G18" s="138"/>
      <c r="J18" s="10"/>
    </row>
    <row r="19" spans="2:10" s="8" customFormat="1" ht="108.5" x14ac:dyDescent="0.35">
      <c r="B19" s="9">
        <v>2</v>
      </c>
      <c r="C19" s="17" t="s">
        <v>169</v>
      </c>
      <c r="D19" s="10">
        <v>1660472.87</v>
      </c>
      <c r="E19" s="83">
        <v>1652170.51</v>
      </c>
      <c r="F19" s="138">
        <f>D19*0.5%</f>
        <v>8302.3643499999998</v>
      </c>
      <c r="G19" s="138"/>
    </row>
    <row r="20" spans="2:10" s="8" customFormat="1" ht="15.5" x14ac:dyDescent="0.35">
      <c r="B20" s="142" t="s">
        <v>178</v>
      </c>
      <c r="C20" s="143"/>
      <c r="D20" s="143"/>
      <c r="E20" s="143"/>
      <c r="F20" s="143"/>
      <c r="G20" s="144"/>
    </row>
    <row r="21" spans="2:10" s="8" customFormat="1" ht="46.5" x14ac:dyDescent="0.35">
      <c r="B21" s="85">
        <v>3</v>
      </c>
      <c r="C21" s="17" t="s">
        <v>168</v>
      </c>
      <c r="D21" s="10">
        <f>E21+F21</f>
        <v>161600000</v>
      </c>
      <c r="E21" s="83">
        <v>151515151.52000001</v>
      </c>
      <c r="F21" s="138">
        <v>10084848.48</v>
      </c>
      <c r="G21" s="138"/>
    </row>
    <row r="22" spans="2:10" s="8" customFormat="1" ht="31" x14ac:dyDescent="0.35">
      <c r="B22" s="17"/>
      <c r="C22" s="18" t="s">
        <v>119</v>
      </c>
      <c r="D22" s="89">
        <f>D21</f>
        <v>161600000</v>
      </c>
      <c r="E22" s="90">
        <f>E21</f>
        <v>151515151.52000001</v>
      </c>
      <c r="F22" s="139">
        <f>F21</f>
        <v>10084848.48</v>
      </c>
      <c r="G22" s="139"/>
    </row>
    <row r="23" spans="2:10" s="8" customFormat="1" ht="15.5" x14ac:dyDescent="0.35">
      <c r="B23" s="9"/>
      <c r="C23" s="20" t="s">
        <v>75</v>
      </c>
      <c r="D23" s="21">
        <f>D22+D18+D19</f>
        <v>168176079.67000002</v>
      </c>
      <c r="E23" s="21">
        <f>E22+E18+E19</f>
        <v>158058350.796</v>
      </c>
      <c r="F23" s="140">
        <f>F22+F19+F18</f>
        <v>10117728.878350001</v>
      </c>
      <c r="G23" s="141"/>
    </row>
    <row r="24" spans="2:10" s="8" customFormat="1" ht="15.5" x14ac:dyDescent="0.35">
      <c r="B24" s="145" t="s">
        <v>84</v>
      </c>
      <c r="C24" s="145"/>
      <c r="D24" s="145"/>
      <c r="E24" s="145"/>
      <c r="F24" s="145"/>
      <c r="G24" s="145"/>
    </row>
    <row r="25" spans="2:10" s="8" customFormat="1" ht="15.5" x14ac:dyDescent="0.35">
      <c r="B25" s="142" t="s">
        <v>111</v>
      </c>
      <c r="C25" s="149"/>
      <c r="D25" s="149"/>
      <c r="E25" s="149"/>
      <c r="F25" s="149"/>
      <c r="G25" s="147"/>
    </row>
    <row r="26" spans="2:10" s="8" customFormat="1" ht="108.5" x14ac:dyDescent="0.35">
      <c r="B26" s="85">
        <v>1</v>
      </c>
      <c r="C26" s="85" t="s">
        <v>170</v>
      </c>
      <c r="D26" s="86">
        <v>2400350</v>
      </c>
      <c r="E26" s="86">
        <f>D26-F26</f>
        <v>2388348.25</v>
      </c>
      <c r="F26" s="134">
        <f>D26*0.5%</f>
        <v>12001.75</v>
      </c>
      <c r="G26" s="135"/>
    </row>
    <row r="27" spans="2:10" s="8" customFormat="1" ht="31" x14ac:dyDescent="0.35">
      <c r="B27" s="84"/>
      <c r="C27" s="25" t="s">
        <v>171</v>
      </c>
      <c r="D27" s="88">
        <f t="shared" ref="D27:F27" si="1">D26</f>
        <v>2400350</v>
      </c>
      <c r="E27" s="88">
        <f t="shared" si="1"/>
        <v>2388348.25</v>
      </c>
      <c r="F27" s="136">
        <f t="shared" si="1"/>
        <v>12001.75</v>
      </c>
      <c r="G27" s="137"/>
    </row>
    <row r="28" spans="2:10" s="8" customFormat="1" ht="15.5" x14ac:dyDescent="0.35">
      <c r="B28" s="145" t="s">
        <v>23</v>
      </c>
      <c r="C28" s="145"/>
      <c r="D28" s="145"/>
      <c r="E28" s="145"/>
      <c r="F28" s="145"/>
      <c r="G28" s="145"/>
    </row>
    <row r="29" spans="2:10" s="8" customFormat="1" ht="31" x14ac:dyDescent="0.35">
      <c r="B29" s="146" t="s">
        <v>20</v>
      </c>
      <c r="C29" s="153" t="s">
        <v>112</v>
      </c>
      <c r="D29" s="9" t="s">
        <v>21</v>
      </c>
      <c r="E29" s="146" t="s">
        <v>22</v>
      </c>
      <c r="F29" s="146"/>
      <c r="G29" s="146"/>
    </row>
    <row r="30" spans="2:10" s="8" customFormat="1" ht="108.5" x14ac:dyDescent="0.35">
      <c r="B30" s="146"/>
      <c r="C30" s="158"/>
      <c r="D30" s="9" t="s">
        <v>129</v>
      </c>
      <c r="E30" s="12" t="s">
        <v>113</v>
      </c>
      <c r="F30" s="12" t="s">
        <v>130</v>
      </c>
      <c r="G30" s="12" t="s">
        <v>136</v>
      </c>
    </row>
    <row r="31" spans="2:10" s="8" customFormat="1" ht="31" x14ac:dyDescent="0.35">
      <c r="B31" s="9">
        <v>1</v>
      </c>
      <c r="C31" s="24" t="s">
        <v>24</v>
      </c>
      <c r="D31" s="11">
        <f>E31+F31+G31</f>
        <v>3621550.8</v>
      </c>
      <c r="E31" s="10">
        <v>3002869.2</v>
      </c>
      <c r="F31" s="10">
        <v>15089.8</v>
      </c>
      <c r="G31" s="10">
        <v>603591.80000000005</v>
      </c>
    </row>
    <row r="32" spans="2:10" s="8" customFormat="1" ht="31" x14ac:dyDescent="0.35">
      <c r="B32" s="9">
        <v>2</v>
      </c>
      <c r="C32" s="24" t="s">
        <v>25</v>
      </c>
      <c r="D32" s="11">
        <f t="shared" ref="D32:D46" si="2">E32+F32+G32</f>
        <v>4620618</v>
      </c>
      <c r="E32" s="10">
        <v>3831262.42</v>
      </c>
      <c r="F32" s="10">
        <v>19252.580000000002</v>
      </c>
      <c r="G32" s="10">
        <v>770103</v>
      </c>
    </row>
    <row r="33" spans="2:7" s="8" customFormat="1" ht="31" x14ac:dyDescent="0.35">
      <c r="B33" s="9">
        <v>3</v>
      </c>
      <c r="C33" s="24" t="s">
        <v>26</v>
      </c>
      <c r="D33" s="11">
        <f t="shared" si="2"/>
        <v>3119432.18</v>
      </c>
      <c r="E33" s="10">
        <v>2226316.66</v>
      </c>
      <c r="F33" s="10">
        <v>11187.52</v>
      </c>
      <c r="G33" s="10">
        <v>881928</v>
      </c>
    </row>
    <row r="34" spans="2:7" s="8" customFormat="1" ht="31" x14ac:dyDescent="0.35">
      <c r="B34" s="9">
        <v>4</v>
      </c>
      <c r="C34" s="24" t="s">
        <v>27</v>
      </c>
      <c r="D34" s="11">
        <f t="shared" si="2"/>
        <v>3410074.8</v>
      </c>
      <c r="E34" s="10">
        <v>2827520.36</v>
      </c>
      <c r="F34" s="10">
        <v>14208.64</v>
      </c>
      <c r="G34" s="10">
        <v>568345.80000000005</v>
      </c>
    </row>
    <row r="35" spans="2:7" s="8" customFormat="1" ht="31" x14ac:dyDescent="0.35">
      <c r="B35" s="9">
        <v>5</v>
      </c>
      <c r="C35" s="24" t="s">
        <v>28</v>
      </c>
      <c r="D35" s="11">
        <f t="shared" si="2"/>
        <v>3809477.5399999996</v>
      </c>
      <c r="E35" s="10">
        <v>3158691.8</v>
      </c>
      <c r="F35" s="10">
        <v>15872.82</v>
      </c>
      <c r="G35" s="10">
        <v>634912.92000000004</v>
      </c>
    </row>
    <row r="36" spans="2:7" s="8" customFormat="1" ht="31" x14ac:dyDescent="0.35">
      <c r="B36" s="9">
        <v>6</v>
      </c>
      <c r="C36" s="24" t="s">
        <v>29</v>
      </c>
      <c r="D36" s="11">
        <f t="shared" si="2"/>
        <v>7305637.2000000002</v>
      </c>
      <c r="E36" s="10">
        <v>6057590.8499999996</v>
      </c>
      <c r="F36" s="10">
        <v>30440.15</v>
      </c>
      <c r="G36" s="10">
        <v>1217606.2</v>
      </c>
    </row>
    <row r="37" spans="2:7" s="8" customFormat="1" ht="31" x14ac:dyDescent="0.35">
      <c r="B37" s="9">
        <v>7</v>
      </c>
      <c r="C37" s="24" t="s">
        <v>30</v>
      </c>
      <c r="D37" s="11">
        <f t="shared" si="2"/>
        <v>2580000</v>
      </c>
      <c r="E37" s="10">
        <v>2139250</v>
      </c>
      <c r="F37" s="10">
        <v>10750</v>
      </c>
      <c r="G37" s="10">
        <v>430000</v>
      </c>
    </row>
    <row r="38" spans="2:7" s="8" customFormat="1" ht="31" x14ac:dyDescent="0.35">
      <c r="B38" s="9">
        <v>8</v>
      </c>
      <c r="C38" s="24" t="s">
        <v>31</v>
      </c>
      <c r="D38" s="11">
        <f t="shared" si="2"/>
        <v>10882933.379999999</v>
      </c>
      <c r="E38" s="10">
        <v>4704675</v>
      </c>
      <c r="F38" s="10">
        <v>23641.59</v>
      </c>
      <c r="G38" s="10">
        <v>6154616.79</v>
      </c>
    </row>
    <row r="39" spans="2:7" s="8" customFormat="1" ht="31" x14ac:dyDescent="0.35">
      <c r="B39" s="9">
        <v>9</v>
      </c>
      <c r="C39" s="24" t="s">
        <v>32</v>
      </c>
      <c r="D39" s="11">
        <f t="shared" si="2"/>
        <v>6816376.7999999998</v>
      </c>
      <c r="E39" s="10">
        <v>5651912.4299999997</v>
      </c>
      <c r="F39" s="10">
        <v>28401.57</v>
      </c>
      <c r="G39" s="10">
        <v>1136062.8</v>
      </c>
    </row>
    <row r="40" spans="2:7" s="8" customFormat="1" ht="31" x14ac:dyDescent="0.35">
      <c r="B40" s="9">
        <v>10</v>
      </c>
      <c r="C40" s="24" t="s">
        <v>33</v>
      </c>
      <c r="D40" s="11">
        <f t="shared" si="2"/>
        <v>3496676.06</v>
      </c>
      <c r="E40" s="10">
        <v>2899327.24</v>
      </c>
      <c r="F40" s="10">
        <v>14569.48</v>
      </c>
      <c r="G40" s="10">
        <v>582779.34</v>
      </c>
    </row>
    <row r="41" spans="2:7" s="8" customFormat="1" ht="31" x14ac:dyDescent="0.35">
      <c r="B41" s="9">
        <v>11</v>
      </c>
      <c r="C41" s="24" t="s">
        <v>34</v>
      </c>
      <c r="D41" s="11">
        <f t="shared" si="2"/>
        <v>4998289.2</v>
      </c>
      <c r="E41" s="10">
        <v>4144414.79</v>
      </c>
      <c r="F41" s="10">
        <v>20826.21</v>
      </c>
      <c r="G41" s="10">
        <v>833048.2</v>
      </c>
    </row>
    <row r="42" spans="2:7" s="8" customFormat="1" ht="31" x14ac:dyDescent="0.35">
      <c r="B42" s="9">
        <v>12</v>
      </c>
      <c r="C42" s="24" t="s">
        <v>35</v>
      </c>
      <c r="D42" s="11">
        <f t="shared" si="2"/>
        <v>8724000</v>
      </c>
      <c r="E42" s="10">
        <v>7233650</v>
      </c>
      <c r="F42" s="10">
        <v>36350</v>
      </c>
      <c r="G42" s="10">
        <v>1454000</v>
      </c>
    </row>
    <row r="43" spans="2:7" s="8" customFormat="1" ht="31" x14ac:dyDescent="0.35">
      <c r="B43" s="9">
        <v>13</v>
      </c>
      <c r="C43" s="24" t="s">
        <v>36</v>
      </c>
      <c r="D43" s="11">
        <f t="shared" si="2"/>
        <v>3497434.55</v>
      </c>
      <c r="E43" s="10">
        <v>2899956.15</v>
      </c>
      <c r="F43" s="10">
        <v>14572.64</v>
      </c>
      <c r="G43" s="10">
        <v>582905.76</v>
      </c>
    </row>
    <row r="44" spans="2:7" s="8" customFormat="1" ht="31" x14ac:dyDescent="0.35">
      <c r="B44" s="9">
        <v>14</v>
      </c>
      <c r="C44" s="24" t="s">
        <v>37</v>
      </c>
      <c r="D44" s="11">
        <f t="shared" si="2"/>
        <v>5198532.8599999994</v>
      </c>
      <c r="E44" s="10">
        <v>4310450.17</v>
      </c>
      <c r="F44" s="10">
        <v>21660.55</v>
      </c>
      <c r="G44" s="10">
        <v>866422.14</v>
      </c>
    </row>
    <row r="45" spans="2:7" s="8" customFormat="1" ht="31" x14ac:dyDescent="0.35">
      <c r="B45" s="9">
        <v>15</v>
      </c>
      <c r="C45" s="24" t="s">
        <v>38</v>
      </c>
      <c r="D45" s="11">
        <f t="shared" si="2"/>
        <v>3285460.8</v>
      </c>
      <c r="E45" s="10">
        <v>2724194.58</v>
      </c>
      <c r="F45" s="10">
        <v>13689.42</v>
      </c>
      <c r="G45" s="10">
        <v>547576.80000000005</v>
      </c>
    </row>
    <row r="46" spans="2:7" s="8" customFormat="1" ht="31" x14ac:dyDescent="0.35">
      <c r="B46" s="9">
        <v>16</v>
      </c>
      <c r="C46" s="24" t="s">
        <v>39</v>
      </c>
      <c r="D46" s="11">
        <f t="shared" si="2"/>
        <v>4552214.4000000004</v>
      </c>
      <c r="E46" s="10">
        <v>3774544.44</v>
      </c>
      <c r="F46" s="10">
        <v>18967.560000000001</v>
      </c>
      <c r="G46" s="10">
        <v>758702.4</v>
      </c>
    </row>
    <row r="47" spans="2:7" s="8" customFormat="1" ht="31" x14ac:dyDescent="0.35">
      <c r="B47" s="25"/>
      <c r="C47" s="18" t="s">
        <v>120</v>
      </c>
      <c r="D47" s="87">
        <f>SUM(D31:D46)</f>
        <v>79918708.570000008</v>
      </c>
      <c r="E47" s="87">
        <f>SUM(E31:E46)</f>
        <v>61586626.089999996</v>
      </c>
      <c r="F47" s="87">
        <f>SUM(F31:F46)</f>
        <v>309480.52999999997</v>
      </c>
      <c r="G47" s="87">
        <f>SUM(G31:G46)</f>
        <v>18022601.949999999</v>
      </c>
    </row>
    <row r="48" spans="2:7" s="27" customFormat="1" ht="15" x14ac:dyDescent="0.3">
      <c r="B48" s="20"/>
      <c r="C48" s="20" t="s">
        <v>115</v>
      </c>
      <c r="D48" s="28">
        <f>D47+D27</f>
        <v>82319058.570000008</v>
      </c>
      <c r="E48" s="28">
        <f t="shared" ref="E48:G48" si="3">E47+E27</f>
        <v>63974974.339999996</v>
      </c>
      <c r="F48" s="28">
        <f t="shared" si="3"/>
        <v>321482.27999999997</v>
      </c>
      <c r="G48" s="28">
        <f t="shared" si="3"/>
        <v>18022601.949999999</v>
      </c>
    </row>
    <row r="49" spans="2:7" s="8" customFormat="1" ht="15.5" x14ac:dyDescent="0.35">
      <c r="B49" s="145" t="s">
        <v>85</v>
      </c>
      <c r="C49" s="145"/>
      <c r="D49" s="145"/>
      <c r="E49" s="145"/>
      <c r="F49" s="145"/>
      <c r="G49" s="145"/>
    </row>
    <row r="50" spans="2:7" s="8" customFormat="1" ht="15.5" x14ac:dyDescent="0.35">
      <c r="B50" s="145" t="s">
        <v>23</v>
      </c>
      <c r="C50" s="145"/>
      <c r="D50" s="145"/>
      <c r="E50" s="145"/>
      <c r="F50" s="145"/>
      <c r="G50" s="145"/>
    </row>
    <row r="51" spans="2:7" s="8" customFormat="1" ht="31" x14ac:dyDescent="0.35">
      <c r="B51" s="146" t="s">
        <v>20</v>
      </c>
      <c r="C51" s="153" t="s">
        <v>112</v>
      </c>
      <c r="D51" s="9" t="s">
        <v>21</v>
      </c>
      <c r="E51" s="146" t="s">
        <v>22</v>
      </c>
      <c r="F51" s="146"/>
      <c r="G51" s="146"/>
    </row>
    <row r="52" spans="2:7" s="8" customFormat="1" ht="108.5" x14ac:dyDescent="0.35">
      <c r="B52" s="146"/>
      <c r="C52" s="158"/>
      <c r="D52" s="9" t="s">
        <v>129</v>
      </c>
      <c r="E52" s="12" t="s">
        <v>113</v>
      </c>
      <c r="F52" s="12" t="s">
        <v>131</v>
      </c>
      <c r="G52" s="12" t="s">
        <v>136</v>
      </c>
    </row>
    <row r="53" spans="2:7" s="8" customFormat="1" ht="31" x14ac:dyDescent="0.35">
      <c r="B53" s="9">
        <v>1</v>
      </c>
      <c r="C53" s="9" t="s">
        <v>40</v>
      </c>
      <c r="D53" s="9">
        <f>E53+F53+G53</f>
        <v>3598874.4</v>
      </c>
      <c r="E53" s="12">
        <v>2984066.69</v>
      </c>
      <c r="F53" s="12">
        <v>14995.31</v>
      </c>
      <c r="G53" s="12">
        <v>599812.4</v>
      </c>
    </row>
    <row r="54" spans="2:7" s="8" customFormat="1" ht="31" x14ac:dyDescent="0.35">
      <c r="B54" s="9">
        <v>2</v>
      </c>
      <c r="C54" s="9" t="s">
        <v>41</v>
      </c>
      <c r="D54" s="91">
        <f t="shared" ref="D54:D68" si="4">E54+F54+G54</f>
        <v>4555644</v>
      </c>
      <c r="E54" s="12">
        <v>3777388.15</v>
      </c>
      <c r="F54" s="12">
        <v>18981.849999999999</v>
      </c>
      <c r="G54" s="12">
        <v>759274</v>
      </c>
    </row>
    <row r="55" spans="2:7" s="8" customFormat="1" ht="31" x14ac:dyDescent="0.35">
      <c r="B55" s="9">
        <v>3</v>
      </c>
      <c r="C55" s="9" t="s">
        <v>42</v>
      </c>
      <c r="D55" s="91">
        <f t="shared" si="4"/>
        <v>8783643.5999999996</v>
      </c>
      <c r="E55" s="12">
        <v>7283104.4900000002</v>
      </c>
      <c r="F55" s="12">
        <v>36598.51</v>
      </c>
      <c r="G55" s="12">
        <v>1463940.6</v>
      </c>
    </row>
    <row r="56" spans="2:7" s="8" customFormat="1" ht="31" x14ac:dyDescent="0.35">
      <c r="B56" s="9">
        <v>4</v>
      </c>
      <c r="C56" s="9" t="s">
        <v>43</v>
      </c>
      <c r="D56" s="91">
        <f t="shared" si="4"/>
        <v>1440080.4</v>
      </c>
      <c r="E56" s="12">
        <v>1194066.6599999999</v>
      </c>
      <c r="F56" s="12">
        <v>6000.34</v>
      </c>
      <c r="G56" s="12">
        <v>240013.4</v>
      </c>
    </row>
    <row r="57" spans="2:7" s="8" customFormat="1" ht="31" x14ac:dyDescent="0.35">
      <c r="B57" s="9">
        <v>5</v>
      </c>
      <c r="C57" s="9" t="s">
        <v>44</v>
      </c>
      <c r="D57" s="91">
        <f t="shared" si="4"/>
        <v>8268000</v>
      </c>
      <c r="E57" s="12">
        <v>6855550</v>
      </c>
      <c r="F57" s="12">
        <v>34450</v>
      </c>
      <c r="G57" s="12">
        <v>1378000</v>
      </c>
    </row>
    <row r="58" spans="2:7" s="8" customFormat="1" ht="31" x14ac:dyDescent="0.35">
      <c r="B58" s="9">
        <v>6</v>
      </c>
      <c r="C58" s="9" t="s">
        <v>45</v>
      </c>
      <c r="D58" s="91">
        <f t="shared" si="4"/>
        <v>5588685.5999999996</v>
      </c>
      <c r="E58" s="12">
        <v>4633951.8099999996</v>
      </c>
      <c r="F58" s="12">
        <v>23286.19</v>
      </c>
      <c r="G58" s="12">
        <v>931447.6</v>
      </c>
    </row>
    <row r="59" spans="2:7" s="8" customFormat="1" ht="31" x14ac:dyDescent="0.35">
      <c r="B59" s="9">
        <v>7</v>
      </c>
      <c r="C59" s="9" t="s">
        <v>46</v>
      </c>
      <c r="D59" s="91">
        <f t="shared" si="4"/>
        <v>7146000</v>
      </c>
      <c r="E59" s="12">
        <v>5925225</v>
      </c>
      <c r="F59" s="12">
        <v>29775</v>
      </c>
      <c r="G59" s="12">
        <v>1191000</v>
      </c>
    </row>
    <row r="60" spans="2:7" s="8" customFormat="1" ht="31" x14ac:dyDescent="0.35">
      <c r="B60" s="9">
        <v>8</v>
      </c>
      <c r="C60" s="9" t="s">
        <v>47</v>
      </c>
      <c r="D60" s="91">
        <f t="shared" si="4"/>
        <v>10404000</v>
      </c>
      <c r="E60" s="12">
        <v>8626650</v>
      </c>
      <c r="F60" s="12">
        <v>43350</v>
      </c>
      <c r="G60" s="12">
        <v>1734000</v>
      </c>
    </row>
    <row r="61" spans="2:7" s="8" customFormat="1" ht="31" x14ac:dyDescent="0.35">
      <c r="B61" s="9">
        <v>9</v>
      </c>
      <c r="C61" s="9" t="s">
        <v>48</v>
      </c>
      <c r="D61" s="91">
        <f t="shared" si="4"/>
        <v>5976000</v>
      </c>
      <c r="E61" s="12">
        <v>4955100</v>
      </c>
      <c r="F61" s="12">
        <v>24900</v>
      </c>
      <c r="G61" s="12">
        <v>996000</v>
      </c>
    </row>
    <row r="62" spans="2:7" s="8" customFormat="1" ht="31" x14ac:dyDescent="0.35">
      <c r="B62" s="9">
        <v>10</v>
      </c>
      <c r="C62" s="9" t="s">
        <v>49</v>
      </c>
      <c r="D62" s="91">
        <f t="shared" si="4"/>
        <v>17483881.199999999</v>
      </c>
      <c r="E62" s="12">
        <v>14497051.49</v>
      </c>
      <c r="F62" s="12">
        <v>72849.509999999995</v>
      </c>
      <c r="G62" s="12">
        <v>2913980.2</v>
      </c>
    </row>
    <row r="63" spans="2:7" s="8" customFormat="1" ht="31" x14ac:dyDescent="0.35">
      <c r="B63" s="9">
        <v>11</v>
      </c>
      <c r="C63" s="9" t="s">
        <v>50</v>
      </c>
      <c r="D63" s="91">
        <f t="shared" si="4"/>
        <v>5445964.7999999998</v>
      </c>
      <c r="E63" s="12">
        <v>4515612.4800000004</v>
      </c>
      <c r="F63" s="12">
        <v>22691.52</v>
      </c>
      <c r="G63" s="12">
        <v>907660.80000000005</v>
      </c>
    </row>
    <row r="64" spans="2:7" s="8" customFormat="1" ht="31" x14ac:dyDescent="0.35">
      <c r="B64" s="9">
        <v>12</v>
      </c>
      <c r="C64" s="9" t="s">
        <v>51</v>
      </c>
      <c r="D64" s="91">
        <f t="shared" si="4"/>
        <v>4197002.4000000004</v>
      </c>
      <c r="E64" s="12">
        <v>3480014.49</v>
      </c>
      <c r="F64" s="12">
        <v>17487.509999999998</v>
      </c>
      <c r="G64" s="12">
        <v>699500.4</v>
      </c>
    </row>
    <row r="65" spans="2:7" s="8" customFormat="1" ht="31" x14ac:dyDescent="0.35">
      <c r="B65" s="9">
        <v>13</v>
      </c>
      <c r="C65" s="9" t="s">
        <v>52</v>
      </c>
      <c r="D65" s="91">
        <f t="shared" si="4"/>
        <v>6477282</v>
      </c>
      <c r="E65" s="12">
        <v>5370746.3300000001</v>
      </c>
      <c r="F65" s="12">
        <v>26988.67</v>
      </c>
      <c r="G65" s="12">
        <v>1079547</v>
      </c>
    </row>
    <row r="66" spans="2:7" s="8" customFormat="1" ht="31" x14ac:dyDescent="0.35">
      <c r="B66" s="9">
        <v>14</v>
      </c>
      <c r="C66" s="9" t="s">
        <v>53</v>
      </c>
      <c r="D66" s="91">
        <f t="shared" si="4"/>
        <v>4971368.4000000004</v>
      </c>
      <c r="E66" s="12">
        <v>4122092.96</v>
      </c>
      <c r="F66" s="12">
        <v>20714.04</v>
      </c>
      <c r="G66" s="12">
        <v>828561.4</v>
      </c>
    </row>
    <row r="67" spans="2:7" s="8" customFormat="1" ht="31" x14ac:dyDescent="0.35">
      <c r="B67" s="9">
        <v>15</v>
      </c>
      <c r="C67" s="9" t="s">
        <v>54</v>
      </c>
      <c r="D67" s="91">
        <f t="shared" si="4"/>
        <v>2197165.2000000002</v>
      </c>
      <c r="E67" s="12">
        <v>1821816.15</v>
      </c>
      <c r="F67" s="12">
        <v>9154.85</v>
      </c>
      <c r="G67" s="12">
        <v>366194.2</v>
      </c>
    </row>
    <row r="68" spans="2:7" s="8" customFormat="1" ht="31" x14ac:dyDescent="0.35">
      <c r="B68" s="9">
        <v>16</v>
      </c>
      <c r="C68" s="17" t="s">
        <v>55</v>
      </c>
      <c r="D68" s="91">
        <f t="shared" si="4"/>
        <v>4928985.5999999996</v>
      </c>
      <c r="E68" s="14">
        <v>4086950.56</v>
      </c>
      <c r="F68" s="14">
        <v>20537.439999999999</v>
      </c>
      <c r="G68" s="14">
        <v>821497.6</v>
      </c>
    </row>
    <row r="69" spans="2:7" s="8" customFormat="1" ht="31" x14ac:dyDescent="0.35">
      <c r="B69" s="25"/>
      <c r="C69" s="18" t="s">
        <v>121</v>
      </c>
      <c r="D69" s="26">
        <f>SUM(D53:D68)</f>
        <v>101462577.60000001</v>
      </c>
      <c r="E69" s="26">
        <f t="shared" ref="E69:G69" si="5">SUM(E53:E68)</f>
        <v>84129387.25999999</v>
      </c>
      <c r="F69" s="26">
        <f t="shared" si="5"/>
        <v>422760.73999999993</v>
      </c>
      <c r="G69" s="26">
        <f t="shared" si="5"/>
        <v>16910429.600000001</v>
      </c>
    </row>
    <row r="70" spans="2:7" s="29" customFormat="1" ht="15" x14ac:dyDescent="0.3">
      <c r="B70" s="30"/>
      <c r="C70" s="30" t="s">
        <v>116</v>
      </c>
      <c r="D70" s="31">
        <f>D69</f>
        <v>101462577.60000001</v>
      </c>
      <c r="E70" s="31">
        <f>E69</f>
        <v>84129387.25999999</v>
      </c>
      <c r="F70" s="31">
        <f t="shared" ref="F70:G70" si="6">F69</f>
        <v>422760.73999999993</v>
      </c>
      <c r="G70" s="31">
        <f t="shared" si="6"/>
        <v>16910429.600000001</v>
      </c>
    </row>
    <row r="71" spans="2:7" s="8" customFormat="1" ht="15.5" x14ac:dyDescent="0.35">
      <c r="B71" s="145" t="s">
        <v>86</v>
      </c>
      <c r="C71" s="145"/>
      <c r="D71" s="145"/>
      <c r="E71" s="145"/>
      <c r="F71" s="145"/>
      <c r="G71" s="145"/>
    </row>
    <row r="72" spans="2:7" s="8" customFormat="1" ht="15.5" x14ac:dyDescent="0.35">
      <c r="B72" s="145" t="s">
        <v>23</v>
      </c>
      <c r="C72" s="145"/>
      <c r="D72" s="145"/>
      <c r="E72" s="145"/>
      <c r="F72" s="145"/>
      <c r="G72" s="145"/>
    </row>
    <row r="73" spans="2:7" s="8" customFormat="1" ht="31" x14ac:dyDescent="0.35">
      <c r="B73" s="146" t="s">
        <v>20</v>
      </c>
      <c r="C73" s="153" t="s">
        <v>112</v>
      </c>
      <c r="D73" s="9" t="s">
        <v>21</v>
      </c>
      <c r="E73" s="146" t="s">
        <v>22</v>
      </c>
      <c r="F73" s="146"/>
      <c r="G73" s="146"/>
    </row>
    <row r="74" spans="2:7" s="8" customFormat="1" ht="108.5" x14ac:dyDescent="0.35">
      <c r="B74" s="146"/>
      <c r="C74" s="158"/>
      <c r="D74" s="9" t="s">
        <v>129</v>
      </c>
      <c r="E74" s="12" t="s">
        <v>113</v>
      </c>
      <c r="F74" s="32" t="s">
        <v>132</v>
      </c>
      <c r="G74" s="12" t="s">
        <v>136</v>
      </c>
    </row>
    <row r="75" spans="2:7" s="8" customFormat="1" ht="31" x14ac:dyDescent="0.35">
      <c r="B75" s="9">
        <v>1</v>
      </c>
      <c r="C75" s="9" t="s">
        <v>57</v>
      </c>
      <c r="D75" s="9">
        <f>E75+F75+G75</f>
        <v>6558000</v>
      </c>
      <c r="E75" s="12">
        <v>5437675</v>
      </c>
      <c r="F75" s="12">
        <v>27325</v>
      </c>
      <c r="G75" s="12">
        <v>1093000</v>
      </c>
    </row>
    <row r="76" spans="2:7" s="8" customFormat="1" ht="31" x14ac:dyDescent="0.35">
      <c r="B76" s="9">
        <v>2</v>
      </c>
      <c r="C76" s="9" t="s">
        <v>58</v>
      </c>
      <c r="D76" s="91">
        <f t="shared" ref="D76:D90" si="7">E76+F76+G76</f>
        <v>5976000</v>
      </c>
      <c r="E76" s="12">
        <v>4955100</v>
      </c>
      <c r="F76" s="12">
        <v>24900</v>
      </c>
      <c r="G76" s="12">
        <v>996000</v>
      </c>
    </row>
    <row r="77" spans="2:7" s="8" customFormat="1" ht="31" x14ac:dyDescent="0.35">
      <c r="B77" s="9">
        <v>3</v>
      </c>
      <c r="C77" s="9" t="s">
        <v>59</v>
      </c>
      <c r="D77" s="91">
        <f t="shared" si="7"/>
        <v>11724000</v>
      </c>
      <c r="E77" s="12">
        <v>9721150</v>
      </c>
      <c r="F77" s="12">
        <v>48850</v>
      </c>
      <c r="G77" s="12">
        <v>1954000</v>
      </c>
    </row>
    <row r="78" spans="2:7" s="8" customFormat="1" ht="31" x14ac:dyDescent="0.35">
      <c r="B78" s="9">
        <v>4</v>
      </c>
      <c r="C78" s="9" t="s">
        <v>60</v>
      </c>
      <c r="D78" s="91">
        <f t="shared" si="7"/>
        <v>5544000</v>
      </c>
      <c r="E78" s="12">
        <v>4596900</v>
      </c>
      <c r="F78" s="12">
        <v>23100</v>
      </c>
      <c r="G78" s="12">
        <v>924000</v>
      </c>
    </row>
    <row r="79" spans="2:7" s="8" customFormat="1" ht="31" x14ac:dyDescent="0.35">
      <c r="B79" s="9">
        <v>5</v>
      </c>
      <c r="C79" s="9" t="s">
        <v>61</v>
      </c>
      <c r="D79" s="91">
        <f t="shared" si="7"/>
        <v>5568000</v>
      </c>
      <c r="E79" s="12">
        <v>4616800</v>
      </c>
      <c r="F79" s="12">
        <v>23200</v>
      </c>
      <c r="G79" s="12">
        <v>928000</v>
      </c>
    </row>
    <row r="80" spans="2:7" s="8" customFormat="1" ht="31" x14ac:dyDescent="0.35">
      <c r="B80" s="9">
        <v>6</v>
      </c>
      <c r="C80" s="9" t="s">
        <v>62</v>
      </c>
      <c r="D80" s="91">
        <f t="shared" si="7"/>
        <v>5844000</v>
      </c>
      <c r="E80" s="12">
        <v>4845650</v>
      </c>
      <c r="F80" s="12">
        <v>24350</v>
      </c>
      <c r="G80" s="12">
        <v>974000</v>
      </c>
    </row>
    <row r="81" spans="2:7" s="8" customFormat="1" ht="31" x14ac:dyDescent="0.35">
      <c r="B81" s="9">
        <v>7</v>
      </c>
      <c r="C81" s="9" t="s">
        <v>63</v>
      </c>
      <c r="D81" s="91">
        <f t="shared" si="7"/>
        <v>7140000</v>
      </c>
      <c r="E81" s="12">
        <v>5920250</v>
      </c>
      <c r="F81" s="12">
        <v>29750</v>
      </c>
      <c r="G81" s="12">
        <v>1190000</v>
      </c>
    </row>
    <row r="82" spans="2:7" s="8" customFormat="1" ht="31" x14ac:dyDescent="0.35">
      <c r="B82" s="9">
        <v>8</v>
      </c>
      <c r="C82" s="9" t="s">
        <v>64</v>
      </c>
      <c r="D82" s="91">
        <f t="shared" si="7"/>
        <v>5736000</v>
      </c>
      <c r="E82" s="12">
        <v>4756100</v>
      </c>
      <c r="F82" s="12">
        <v>23900</v>
      </c>
      <c r="G82" s="12">
        <v>956000</v>
      </c>
    </row>
    <row r="83" spans="2:7" s="8" customFormat="1" ht="31" x14ac:dyDescent="0.35">
      <c r="B83" s="9">
        <v>9</v>
      </c>
      <c r="C83" s="9" t="s">
        <v>67</v>
      </c>
      <c r="D83" s="91">
        <f t="shared" si="7"/>
        <v>8476545.5999999996</v>
      </c>
      <c r="E83" s="12">
        <v>7028469.0599999996</v>
      </c>
      <c r="F83" s="12">
        <v>35318.94</v>
      </c>
      <c r="G83" s="12">
        <v>1412757.6</v>
      </c>
    </row>
    <row r="84" spans="2:7" s="8" customFormat="1" ht="31" x14ac:dyDescent="0.35">
      <c r="B84" s="9">
        <v>10</v>
      </c>
      <c r="C84" s="9" t="s">
        <v>68</v>
      </c>
      <c r="D84" s="91">
        <f t="shared" si="7"/>
        <v>4948886.4000000004</v>
      </c>
      <c r="E84" s="12">
        <v>4103451.64</v>
      </c>
      <c r="F84" s="12">
        <v>20620.36</v>
      </c>
      <c r="G84" s="12">
        <v>824814.4</v>
      </c>
    </row>
    <row r="85" spans="2:7" s="8" customFormat="1" ht="31" x14ac:dyDescent="0.35">
      <c r="B85" s="9">
        <v>11</v>
      </c>
      <c r="C85" s="9" t="s">
        <v>69</v>
      </c>
      <c r="D85" s="91">
        <f t="shared" si="7"/>
        <v>8085754.7999999998</v>
      </c>
      <c r="E85" s="12">
        <v>6704438.3600000003</v>
      </c>
      <c r="F85" s="12">
        <v>33690.639999999999</v>
      </c>
      <c r="G85" s="12">
        <v>1347625.8</v>
      </c>
    </row>
    <row r="86" spans="2:7" s="8" customFormat="1" ht="31" x14ac:dyDescent="0.35">
      <c r="B86" s="9">
        <v>12</v>
      </c>
      <c r="C86" s="9" t="s">
        <v>70</v>
      </c>
      <c r="D86" s="91">
        <f t="shared" si="7"/>
        <v>4259262</v>
      </c>
      <c r="E86" s="12">
        <v>3531638.07</v>
      </c>
      <c r="F86" s="12">
        <v>17746.93</v>
      </c>
      <c r="G86" s="12">
        <v>709877</v>
      </c>
    </row>
    <row r="87" spans="2:7" s="8" customFormat="1" ht="31" x14ac:dyDescent="0.35">
      <c r="B87" s="9">
        <v>13</v>
      </c>
      <c r="C87" s="9" t="s">
        <v>71</v>
      </c>
      <c r="D87" s="91">
        <f t="shared" si="7"/>
        <v>3226189.2</v>
      </c>
      <c r="E87" s="12">
        <v>2675048.5499999998</v>
      </c>
      <c r="F87" s="12">
        <v>13442.45</v>
      </c>
      <c r="G87" s="12">
        <v>537698.19999999995</v>
      </c>
    </row>
    <row r="88" spans="2:7" s="8" customFormat="1" ht="31" x14ac:dyDescent="0.35">
      <c r="B88" s="9">
        <v>14</v>
      </c>
      <c r="C88" s="9" t="s">
        <v>72</v>
      </c>
      <c r="D88" s="91">
        <f t="shared" si="7"/>
        <v>7132414.7999999998</v>
      </c>
      <c r="E88" s="12">
        <v>5913960.5999999996</v>
      </c>
      <c r="F88" s="12">
        <v>29718.400000000001</v>
      </c>
      <c r="G88" s="12">
        <v>1188735.8</v>
      </c>
    </row>
    <row r="89" spans="2:7" s="8" customFormat="1" ht="31" x14ac:dyDescent="0.35">
      <c r="B89" s="9">
        <v>15</v>
      </c>
      <c r="C89" s="9" t="s">
        <v>73</v>
      </c>
      <c r="D89" s="91">
        <f t="shared" si="7"/>
        <v>658363.19999999995</v>
      </c>
      <c r="E89" s="12">
        <v>545892.81999999995</v>
      </c>
      <c r="F89" s="12">
        <v>2743.18</v>
      </c>
      <c r="G89" s="12">
        <v>109727.2</v>
      </c>
    </row>
    <row r="90" spans="2:7" s="8" customFormat="1" ht="31" x14ac:dyDescent="0.35">
      <c r="B90" s="9">
        <v>16</v>
      </c>
      <c r="C90" s="64" t="s">
        <v>74</v>
      </c>
      <c r="D90" s="91">
        <f t="shared" si="7"/>
        <v>4304608.8</v>
      </c>
      <c r="E90" s="10">
        <v>3569238.13</v>
      </c>
      <c r="F90" s="10">
        <v>17935.87</v>
      </c>
      <c r="G90" s="10">
        <v>717434.8</v>
      </c>
    </row>
    <row r="91" spans="2:7" s="8" customFormat="1" ht="31" x14ac:dyDescent="0.35">
      <c r="B91" s="25"/>
      <c r="C91" s="18" t="s">
        <v>122</v>
      </c>
      <c r="D91" s="19">
        <f>SUM(D75:D90)</f>
        <v>95182024.799999997</v>
      </c>
      <c r="E91" s="19">
        <f t="shared" ref="E91:G91" si="8">SUM(E75:E90)</f>
        <v>78921762.229999989</v>
      </c>
      <c r="F91" s="19">
        <f t="shared" si="8"/>
        <v>396591.77</v>
      </c>
      <c r="G91" s="19">
        <f t="shared" si="8"/>
        <v>15863670.800000001</v>
      </c>
    </row>
    <row r="92" spans="2:7" s="8" customFormat="1" ht="15.5" x14ac:dyDescent="0.35">
      <c r="B92" s="9"/>
      <c r="C92" s="20" t="s">
        <v>117</v>
      </c>
      <c r="D92" s="21">
        <f>D91</f>
        <v>95182024.799999997</v>
      </c>
      <c r="E92" s="23">
        <f>E91</f>
        <v>78921762.229999989</v>
      </c>
      <c r="F92" s="23">
        <f t="shared" ref="F92:G92" si="9">F91</f>
        <v>396591.77</v>
      </c>
      <c r="G92" s="23">
        <f t="shared" si="9"/>
        <v>15863670.800000001</v>
      </c>
    </row>
    <row r="93" spans="2:7" s="8" customFormat="1" ht="15.5" x14ac:dyDescent="0.35">
      <c r="B93" s="33"/>
      <c r="C93" s="34"/>
      <c r="D93" s="35"/>
      <c r="E93" s="36"/>
      <c r="F93" s="36"/>
      <c r="G93" s="36"/>
    </row>
    <row r="97" spans="4:4" x14ac:dyDescent="0.35">
      <c r="D97" s="93"/>
    </row>
  </sheetData>
  <mergeCells count="45">
    <mergeCell ref="B73:B74"/>
    <mergeCell ref="E73:G73"/>
    <mergeCell ref="B29:B30"/>
    <mergeCell ref="E29:G29"/>
    <mergeCell ref="B28:G28"/>
    <mergeCell ref="B71:G71"/>
    <mergeCell ref="B72:G72"/>
    <mergeCell ref="C73:C74"/>
    <mergeCell ref="C51:C52"/>
    <mergeCell ref="C29:C30"/>
    <mergeCell ref="B49:G49"/>
    <mergeCell ref="B50:G50"/>
    <mergeCell ref="B51:B52"/>
    <mergeCell ref="E51:G51"/>
    <mergeCell ref="B6:G6"/>
    <mergeCell ref="B7:B8"/>
    <mergeCell ref="E7:G7"/>
    <mergeCell ref="B25:G25"/>
    <mergeCell ref="F19:G19"/>
    <mergeCell ref="F8:G8"/>
    <mergeCell ref="F11:G11"/>
    <mergeCell ref="C7:C8"/>
    <mergeCell ref="D7:D8"/>
    <mergeCell ref="F10:G10"/>
    <mergeCell ref="B9:G9"/>
    <mergeCell ref="F12:G12"/>
    <mergeCell ref="B16:B17"/>
    <mergeCell ref="E16:G16"/>
    <mergeCell ref="F17:G17"/>
    <mergeCell ref="F26:G26"/>
    <mergeCell ref="F27:G27"/>
    <mergeCell ref="E1:H1"/>
    <mergeCell ref="E2:H2"/>
    <mergeCell ref="F18:G18"/>
    <mergeCell ref="F22:G22"/>
    <mergeCell ref="F23:G23"/>
    <mergeCell ref="F21:G21"/>
    <mergeCell ref="B20:G20"/>
    <mergeCell ref="B24:G24"/>
    <mergeCell ref="C16:C17"/>
    <mergeCell ref="E3:G3"/>
    <mergeCell ref="F13:G13"/>
    <mergeCell ref="B14:G14"/>
    <mergeCell ref="B15:G15"/>
    <mergeCell ref="B4:G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4"/>
  <sheetViews>
    <sheetView tabSelected="1" topLeftCell="A3" workbookViewId="0">
      <selection activeCell="D4" sqref="D4:F4"/>
    </sheetView>
  </sheetViews>
  <sheetFormatPr defaultRowHeight="14.5" x14ac:dyDescent="0.35"/>
  <cols>
    <col min="1" max="1" width="1.54296875" customWidth="1"/>
    <col min="2" max="2" width="7.7265625" customWidth="1"/>
    <col min="3" max="3" width="44.453125" customWidth="1"/>
    <col min="4" max="4" width="20.1796875" customWidth="1"/>
    <col min="5" max="5" width="19.7265625" customWidth="1"/>
    <col min="6" max="6" width="34.1796875" customWidth="1"/>
    <col min="7" max="7" width="13.1796875" bestFit="1" customWidth="1"/>
    <col min="8" max="8" width="14.26953125" bestFit="1" customWidth="1"/>
    <col min="9" max="9" width="17.26953125" customWidth="1"/>
    <col min="10" max="10" width="13.7265625" customWidth="1"/>
    <col min="11" max="11" width="11.54296875" customWidth="1"/>
  </cols>
  <sheetData>
    <row r="1" spans="1:10" hidden="1" x14ac:dyDescent="0.35"/>
    <row r="2" spans="1:10" s="7" customFormat="1" ht="29.5" hidden="1" customHeight="1" x14ac:dyDescent="0.35">
      <c r="D2" s="170" t="s">
        <v>81</v>
      </c>
      <c r="E2" s="171"/>
      <c r="F2" s="171"/>
    </row>
    <row r="3" spans="1:10" s="8" customFormat="1" ht="1.9" customHeight="1" x14ac:dyDescent="0.35">
      <c r="A3" s="7"/>
      <c r="B3" s="7"/>
      <c r="C3" s="7"/>
      <c r="D3" s="161"/>
      <c r="E3" s="162"/>
      <c r="F3" s="162"/>
      <c r="G3" s="65"/>
    </row>
    <row r="4" spans="1:10" s="8" customFormat="1" ht="81.75" customHeight="1" x14ac:dyDescent="0.35">
      <c r="C4" s="59"/>
      <c r="D4" s="103" t="s">
        <v>188</v>
      </c>
      <c r="E4" s="173"/>
      <c r="F4" s="173"/>
    </row>
    <row r="5" spans="1:10" s="8" customFormat="1" ht="82.5" customHeight="1" x14ac:dyDescent="0.35">
      <c r="C5" s="59"/>
      <c r="D5" s="103" t="s">
        <v>182</v>
      </c>
      <c r="E5" s="103"/>
      <c r="F5" s="103"/>
    </row>
    <row r="6" spans="1:10" s="8" customFormat="1" ht="64.5" customHeight="1" x14ac:dyDescent="0.35">
      <c r="B6" s="123" t="s">
        <v>181</v>
      </c>
      <c r="C6" s="123"/>
      <c r="D6" s="123"/>
      <c r="E6" s="123"/>
      <c r="F6" s="123"/>
    </row>
    <row r="7" spans="1:10" s="8" customFormat="1" ht="23.25" customHeight="1" x14ac:dyDescent="0.35">
      <c r="B7" s="174" t="s">
        <v>83</v>
      </c>
      <c r="C7" s="174"/>
      <c r="D7" s="174"/>
      <c r="E7" s="174"/>
      <c r="F7" s="174"/>
    </row>
    <row r="8" spans="1:10" s="8" customFormat="1" ht="15.5" x14ac:dyDescent="0.35">
      <c r="B8" s="167" t="s">
        <v>20</v>
      </c>
      <c r="C8" s="146" t="s">
        <v>110</v>
      </c>
      <c r="D8" s="146" t="s">
        <v>77</v>
      </c>
      <c r="E8" s="150" t="s">
        <v>78</v>
      </c>
      <c r="F8" s="150" t="s">
        <v>123</v>
      </c>
    </row>
    <row r="9" spans="1:10" s="8" customFormat="1" ht="15.5" x14ac:dyDescent="0.35">
      <c r="B9" s="167"/>
      <c r="C9" s="146"/>
      <c r="D9" s="146"/>
      <c r="E9" s="150"/>
      <c r="F9" s="150"/>
      <c r="I9" s="70"/>
    </row>
    <row r="10" spans="1:10" s="8" customFormat="1" ht="14.5" customHeight="1" x14ac:dyDescent="0.35">
      <c r="B10" s="167"/>
      <c r="C10" s="146"/>
      <c r="D10" s="146"/>
      <c r="E10" s="150"/>
      <c r="F10" s="150"/>
    </row>
    <row r="11" spans="1:10" s="8" customFormat="1" ht="14.5" customHeight="1" x14ac:dyDescent="0.35">
      <c r="B11" s="172" t="s">
        <v>79</v>
      </c>
      <c r="C11" s="155"/>
      <c r="D11" s="155"/>
      <c r="E11" s="155"/>
      <c r="F11" s="156"/>
      <c r="I11" s="70"/>
      <c r="J11" s="70"/>
    </row>
    <row r="12" spans="1:10" s="8" customFormat="1" ht="15.5" x14ac:dyDescent="0.35">
      <c r="B12" s="66">
        <v>1</v>
      </c>
      <c r="C12" s="4" t="s">
        <v>107</v>
      </c>
      <c r="D12" s="43">
        <v>7521578.1399999997</v>
      </c>
      <c r="E12" s="71">
        <v>7446274.5899999999</v>
      </c>
      <c r="F12" s="71">
        <v>75303.55</v>
      </c>
    </row>
    <row r="13" spans="1:10" s="8" customFormat="1" ht="15.5" x14ac:dyDescent="0.35">
      <c r="B13" s="41"/>
      <c r="C13" s="42" t="s">
        <v>87</v>
      </c>
      <c r="D13" s="21">
        <f>D12</f>
        <v>7521578.1399999997</v>
      </c>
      <c r="E13" s="21">
        <f>E12</f>
        <v>7446274.5899999999</v>
      </c>
      <c r="F13" s="21">
        <f>F12</f>
        <v>75303.55</v>
      </c>
    </row>
    <row r="14" spans="1:10" s="8" customFormat="1" ht="15" customHeight="1" x14ac:dyDescent="0.35">
      <c r="B14" s="165" t="s">
        <v>82</v>
      </c>
      <c r="C14" s="166"/>
      <c r="D14" s="21">
        <f>D13</f>
        <v>7521578.1399999997</v>
      </c>
      <c r="E14" s="21">
        <f>12:12</f>
        <v>7446274.5899999999</v>
      </c>
      <c r="F14" s="21">
        <f>F13</f>
        <v>75303.55</v>
      </c>
    </row>
    <row r="15" spans="1:10" s="8" customFormat="1" ht="15.5" x14ac:dyDescent="0.35">
      <c r="B15" s="169" t="s">
        <v>66</v>
      </c>
      <c r="C15" s="169"/>
      <c r="D15" s="169"/>
      <c r="E15" s="169"/>
      <c r="F15" s="169"/>
    </row>
    <row r="16" spans="1:10" s="8" customFormat="1" ht="14.5" customHeight="1" x14ac:dyDescent="0.35">
      <c r="B16" s="167" t="s">
        <v>20</v>
      </c>
      <c r="C16" s="146" t="s">
        <v>76</v>
      </c>
      <c r="D16" s="146" t="s">
        <v>77</v>
      </c>
      <c r="E16" s="150" t="s">
        <v>78</v>
      </c>
      <c r="F16" s="150" t="s">
        <v>123</v>
      </c>
    </row>
    <row r="17" spans="2:7" s="8" customFormat="1" ht="15.5" x14ac:dyDescent="0.35">
      <c r="B17" s="167"/>
      <c r="C17" s="146"/>
      <c r="D17" s="146"/>
      <c r="E17" s="150"/>
      <c r="F17" s="150"/>
    </row>
    <row r="18" spans="2:7" s="8" customFormat="1" ht="15.5" x14ac:dyDescent="0.35">
      <c r="B18" s="167"/>
      <c r="C18" s="146"/>
      <c r="D18" s="146"/>
      <c r="E18" s="150"/>
      <c r="F18" s="150"/>
    </row>
    <row r="19" spans="2:7" s="8" customFormat="1" ht="15.5" x14ac:dyDescent="0.35">
      <c r="B19" s="172" t="s">
        <v>79</v>
      </c>
      <c r="C19" s="155"/>
      <c r="D19" s="155"/>
      <c r="E19" s="155"/>
      <c r="F19" s="156"/>
    </row>
    <row r="20" spans="2:7" s="8" customFormat="1" ht="15.5" x14ac:dyDescent="0.35">
      <c r="B20" s="73">
        <v>1</v>
      </c>
      <c r="C20" s="73" t="s">
        <v>154</v>
      </c>
      <c r="D20" s="11">
        <f>E20+F20</f>
        <v>2610536.5</v>
      </c>
      <c r="E20" s="11">
        <v>2584431.13</v>
      </c>
      <c r="F20" s="11">
        <v>26105.37</v>
      </c>
    </row>
    <row r="21" spans="2:7" s="8" customFormat="1" ht="15.5" x14ac:dyDescent="0.35">
      <c r="B21" s="73">
        <v>2</v>
      </c>
      <c r="C21" s="73" t="s">
        <v>155</v>
      </c>
      <c r="D21" s="11">
        <f>E21+F21</f>
        <v>2440102.63</v>
      </c>
      <c r="E21" s="11">
        <v>2415701.6</v>
      </c>
      <c r="F21" s="11">
        <v>24401.03</v>
      </c>
    </row>
    <row r="22" spans="2:7" s="8" customFormat="1" ht="15.5" x14ac:dyDescent="0.35">
      <c r="B22" s="74">
        <v>3</v>
      </c>
      <c r="C22" s="74" t="s">
        <v>156</v>
      </c>
      <c r="D22" s="76">
        <f>E22+F22</f>
        <v>3476989.64</v>
      </c>
      <c r="E22" s="76">
        <v>3442219.74</v>
      </c>
      <c r="F22" s="76">
        <v>34769.9</v>
      </c>
    </row>
    <row r="23" spans="2:7" s="8" customFormat="1" ht="15.5" x14ac:dyDescent="0.35">
      <c r="B23" s="82">
        <v>4</v>
      </c>
      <c r="C23" s="82" t="s">
        <v>172</v>
      </c>
      <c r="D23" s="11">
        <f>E23+F23</f>
        <v>3603680</v>
      </c>
      <c r="E23" s="11">
        <v>3567643.2</v>
      </c>
      <c r="F23" s="11">
        <v>36036.800000000003</v>
      </c>
    </row>
    <row r="24" spans="2:7" s="8" customFormat="1" ht="15.5" x14ac:dyDescent="0.35">
      <c r="B24" s="159" t="s">
        <v>87</v>
      </c>
      <c r="C24" s="131"/>
      <c r="D24" s="28">
        <f>D20+D21+D22+D23</f>
        <v>12131308.77</v>
      </c>
      <c r="E24" s="28">
        <f>E20+E21+E22+E23</f>
        <v>12009995.670000002</v>
      </c>
      <c r="F24" s="28">
        <f>F20+F21+F22+F23</f>
        <v>121313.09999999999</v>
      </c>
    </row>
    <row r="25" spans="2:7" s="8" customFormat="1" ht="15.5" x14ac:dyDescent="0.35">
      <c r="B25" s="160" t="s">
        <v>80</v>
      </c>
      <c r="C25" s="124"/>
      <c r="D25" s="124"/>
      <c r="E25" s="124"/>
      <c r="F25" s="124"/>
    </row>
    <row r="26" spans="2:7" s="8" customFormat="1" ht="32.5" customHeight="1" x14ac:dyDescent="0.35">
      <c r="B26" s="77">
        <v>5</v>
      </c>
      <c r="C26" s="75" t="s">
        <v>166</v>
      </c>
      <c r="D26" s="13">
        <v>2048746.63</v>
      </c>
      <c r="E26" s="13">
        <v>2028259.16</v>
      </c>
      <c r="F26" s="13">
        <v>20487.47</v>
      </c>
    </row>
    <row r="27" spans="2:7" s="8" customFormat="1" ht="31" x14ac:dyDescent="0.35">
      <c r="B27" s="77">
        <v>6</v>
      </c>
      <c r="C27" s="75" t="s">
        <v>167</v>
      </c>
      <c r="D27" s="13">
        <v>2047673.35</v>
      </c>
      <c r="E27" s="13">
        <v>2027196.62</v>
      </c>
      <c r="F27" s="13">
        <v>20476.73</v>
      </c>
      <c r="G27" s="70"/>
    </row>
    <row r="28" spans="2:7" s="8" customFormat="1" ht="15.5" x14ac:dyDescent="0.35">
      <c r="B28" s="159" t="s">
        <v>163</v>
      </c>
      <c r="C28" s="168"/>
      <c r="D28" s="81">
        <f>D26+D27</f>
        <v>4096419.98</v>
      </c>
      <c r="E28" s="81">
        <f>E26+E27</f>
        <v>4055455.7800000003</v>
      </c>
      <c r="F28" s="81">
        <f>F26+F27</f>
        <v>40964.199999999997</v>
      </c>
    </row>
    <row r="29" spans="2:7" s="8" customFormat="1" ht="15.5" x14ac:dyDescent="0.35">
      <c r="B29" s="159" t="s">
        <v>164</v>
      </c>
      <c r="C29" s="168"/>
      <c r="D29" s="81">
        <f>D24+D28</f>
        <v>16227728.75</v>
      </c>
      <c r="E29" s="81">
        <f>E24+E28</f>
        <v>16065451.450000003</v>
      </c>
      <c r="F29" s="81">
        <f>F24+F28</f>
        <v>162277.29999999999</v>
      </c>
    </row>
    <row r="30" spans="2:7" s="8" customFormat="1" ht="15.5" x14ac:dyDescent="0.35">
      <c r="B30" s="169" t="s">
        <v>84</v>
      </c>
      <c r="C30" s="169"/>
      <c r="D30" s="169"/>
      <c r="E30" s="169"/>
      <c r="F30" s="169"/>
    </row>
    <row r="31" spans="2:7" s="8" customFormat="1" ht="15.5" x14ac:dyDescent="0.35">
      <c r="B31" s="67">
        <v>1</v>
      </c>
      <c r="C31" s="39" t="s">
        <v>92</v>
      </c>
      <c r="D31" s="43">
        <v>2395493</v>
      </c>
      <c r="E31" s="10">
        <f t="shared" ref="E31:E33" si="0">D31-F31</f>
        <v>2371538.0699999998</v>
      </c>
      <c r="F31" s="40">
        <f t="shared" ref="F31:F33" si="1">D31*1%</f>
        <v>23954.93</v>
      </c>
    </row>
    <row r="32" spans="2:7" s="8" customFormat="1" ht="15.5" x14ac:dyDescent="0.35">
      <c r="B32" s="67">
        <v>2</v>
      </c>
      <c r="C32" s="39" t="s">
        <v>93</v>
      </c>
      <c r="D32" s="43">
        <v>1832540</v>
      </c>
      <c r="E32" s="10">
        <f t="shared" si="0"/>
        <v>1814214.6</v>
      </c>
      <c r="F32" s="40">
        <f t="shared" si="1"/>
        <v>18325.400000000001</v>
      </c>
    </row>
    <row r="33" spans="2:6" s="8" customFormat="1" ht="15.5" x14ac:dyDescent="0.35">
      <c r="B33" s="67">
        <v>3</v>
      </c>
      <c r="C33" s="39" t="s">
        <v>94</v>
      </c>
      <c r="D33" s="43">
        <v>2352446.41</v>
      </c>
      <c r="E33" s="10">
        <f t="shared" si="0"/>
        <v>2328921.9459000002</v>
      </c>
      <c r="F33" s="40">
        <f t="shared" si="1"/>
        <v>23524.464100000001</v>
      </c>
    </row>
    <row r="34" spans="2:6" s="8" customFormat="1" ht="15.5" x14ac:dyDescent="0.35">
      <c r="B34" s="67">
        <v>4</v>
      </c>
      <c r="C34" s="3" t="s">
        <v>95</v>
      </c>
      <c r="D34" s="43">
        <v>3534473.8</v>
      </c>
      <c r="E34" s="10">
        <f t="shared" ref="E34" si="2">D34-F34</f>
        <v>3499129.0619999999</v>
      </c>
      <c r="F34" s="40">
        <f t="shared" ref="F34" si="3">D34*1%</f>
        <v>35344.737999999998</v>
      </c>
    </row>
    <row r="35" spans="2:6" s="8" customFormat="1" ht="15.5" x14ac:dyDescent="0.35">
      <c r="B35" s="67">
        <v>5</v>
      </c>
      <c r="C35" s="3" t="s">
        <v>96</v>
      </c>
      <c r="D35" s="43">
        <v>1682922.8</v>
      </c>
      <c r="E35" s="10">
        <f t="shared" ref="E35" si="4">D35-F35</f>
        <v>1666093.5720000002</v>
      </c>
      <c r="F35" s="40">
        <f t="shared" ref="F35" si="5">D35*1%</f>
        <v>16829.227999999999</v>
      </c>
    </row>
    <row r="36" spans="2:6" s="8" customFormat="1" ht="15.5" x14ac:dyDescent="0.35">
      <c r="B36" s="67">
        <v>6</v>
      </c>
      <c r="C36" s="4" t="s">
        <v>97</v>
      </c>
      <c r="D36" s="43">
        <v>1823768</v>
      </c>
      <c r="E36" s="10">
        <f t="shared" ref="E36:E39" si="6">D36-F36</f>
        <v>1805530.32</v>
      </c>
      <c r="F36" s="40">
        <f t="shared" ref="F36:F39" si="7">D36*1%</f>
        <v>18237.68</v>
      </c>
    </row>
    <row r="37" spans="2:6" s="8" customFormat="1" ht="15.5" x14ac:dyDescent="0.35">
      <c r="B37" s="67">
        <v>7</v>
      </c>
      <c r="C37" s="3" t="s">
        <v>98</v>
      </c>
      <c r="D37" s="43">
        <v>2089461</v>
      </c>
      <c r="E37" s="10">
        <f t="shared" si="6"/>
        <v>2068566.39</v>
      </c>
      <c r="F37" s="40">
        <f t="shared" si="7"/>
        <v>20894.61</v>
      </c>
    </row>
    <row r="38" spans="2:6" s="8" customFormat="1" ht="15.5" x14ac:dyDescent="0.35">
      <c r="B38" s="67">
        <v>8</v>
      </c>
      <c r="C38" s="4" t="s">
        <v>99</v>
      </c>
      <c r="D38" s="43">
        <v>1826634</v>
      </c>
      <c r="E38" s="10">
        <f t="shared" si="6"/>
        <v>1808367.66</v>
      </c>
      <c r="F38" s="40">
        <f t="shared" si="7"/>
        <v>18266.34</v>
      </c>
    </row>
    <row r="39" spans="2:6" s="8" customFormat="1" ht="15.65" customHeight="1" x14ac:dyDescent="0.35">
      <c r="B39" s="67">
        <v>9</v>
      </c>
      <c r="C39" s="3" t="s">
        <v>100</v>
      </c>
      <c r="D39" s="43">
        <v>1936345.7</v>
      </c>
      <c r="E39" s="10">
        <f t="shared" si="6"/>
        <v>1916982.243</v>
      </c>
      <c r="F39" s="40">
        <f t="shared" si="7"/>
        <v>19363.456999999999</v>
      </c>
    </row>
    <row r="40" spans="2:6" s="8" customFormat="1" ht="15.5" x14ac:dyDescent="0.35">
      <c r="B40" s="67">
        <v>10</v>
      </c>
      <c r="C40" s="4" t="s">
        <v>101</v>
      </c>
      <c r="D40" s="43">
        <v>2062219.76</v>
      </c>
      <c r="E40" s="10">
        <f t="shared" ref="E40" si="8">D40-F40</f>
        <v>2041597.5623999999</v>
      </c>
      <c r="F40" s="40">
        <f t="shared" ref="F40" si="9">D40*1%</f>
        <v>20622.1976</v>
      </c>
    </row>
    <row r="41" spans="2:6" s="8" customFormat="1" ht="15.5" x14ac:dyDescent="0.35">
      <c r="B41" s="9">
        <v>11</v>
      </c>
      <c r="C41" s="68" t="s">
        <v>165</v>
      </c>
      <c r="D41" s="43">
        <v>3030303.04</v>
      </c>
      <c r="E41" s="43">
        <v>3000000.01</v>
      </c>
      <c r="F41" s="43">
        <f t="shared" ref="F41" si="10">D41*1%</f>
        <v>30303.0304</v>
      </c>
    </row>
    <row r="42" spans="2:6" s="8" customFormat="1" ht="15.65" customHeight="1" x14ac:dyDescent="0.35">
      <c r="B42" s="163" t="s">
        <v>88</v>
      </c>
      <c r="C42" s="164"/>
      <c r="D42" s="21">
        <f>D31+D32+D33+D34+D35+D36+D37+D38+D39+D40+D41</f>
        <v>24566607.510000002</v>
      </c>
      <c r="E42" s="21">
        <f>E31+E32+E33+E34+E35+E36+E37+E38+E39+E40+E41</f>
        <v>24320941.4353</v>
      </c>
      <c r="F42" s="21">
        <f>F31+F32+F33+F34+F35+F36+F37+F38+F39+F40+F41</f>
        <v>245666.07509999996</v>
      </c>
    </row>
    <row r="43" spans="2:6" s="8" customFormat="1" ht="15.5" x14ac:dyDescent="0.35">
      <c r="B43" s="142" t="s">
        <v>115</v>
      </c>
      <c r="C43" s="175"/>
      <c r="D43" s="21">
        <f>D42</f>
        <v>24566607.510000002</v>
      </c>
      <c r="E43" s="21">
        <f>E42</f>
        <v>24320941.4353</v>
      </c>
      <c r="F43" s="21">
        <f>F42</f>
        <v>245666.07509999996</v>
      </c>
    </row>
    <row r="44" spans="2:6" s="8" customFormat="1" ht="15.5" x14ac:dyDescent="0.35">
      <c r="B44" s="155" t="s">
        <v>85</v>
      </c>
      <c r="C44" s="155"/>
      <c r="D44" s="155"/>
      <c r="E44" s="155"/>
      <c r="F44" s="155"/>
    </row>
    <row r="45" spans="2:6" s="8" customFormat="1" ht="15.5" x14ac:dyDescent="0.35">
      <c r="B45" s="167" t="s">
        <v>20</v>
      </c>
      <c r="C45" s="146" t="s">
        <v>76</v>
      </c>
      <c r="D45" s="146" t="s">
        <v>77</v>
      </c>
      <c r="E45" s="150" t="s">
        <v>78</v>
      </c>
      <c r="F45" s="150" t="s">
        <v>123</v>
      </c>
    </row>
    <row r="46" spans="2:6" s="8" customFormat="1" ht="15.5" x14ac:dyDescent="0.35">
      <c r="B46" s="167"/>
      <c r="C46" s="146"/>
      <c r="D46" s="146"/>
      <c r="E46" s="150"/>
      <c r="F46" s="150"/>
    </row>
    <row r="47" spans="2:6" s="8" customFormat="1" ht="15.5" x14ac:dyDescent="0.35">
      <c r="B47" s="167"/>
      <c r="C47" s="146"/>
      <c r="D47" s="146"/>
      <c r="E47" s="150"/>
      <c r="F47" s="150"/>
    </row>
    <row r="48" spans="2:6" s="8" customFormat="1" ht="15.65" customHeight="1" x14ac:dyDescent="0.35">
      <c r="B48" s="9">
        <v>1</v>
      </c>
      <c r="C48" s="4" t="s">
        <v>102</v>
      </c>
      <c r="D48" s="5">
        <v>1336885.8</v>
      </c>
      <c r="E48" s="10">
        <f t="shared" ref="E48" si="11">D48-F48</f>
        <v>1323516.942</v>
      </c>
      <c r="F48" s="40">
        <f t="shared" ref="F48" si="12">D48*1%</f>
        <v>13368.858</v>
      </c>
    </row>
    <row r="49" spans="1:37" s="8" customFormat="1" ht="17.5" customHeight="1" x14ac:dyDescent="0.35">
      <c r="B49" s="9">
        <v>2</v>
      </c>
      <c r="C49" s="3" t="s">
        <v>103</v>
      </c>
      <c r="D49" s="6">
        <v>1729388.9</v>
      </c>
      <c r="E49" s="10">
        <f t="shared" ref="E49:E53" si="13">D49-F49</f>
        <v>1712095.0109999999</v>
      </c>
      <c r="F49" s="40">
        <f t="shared" ref="F49:F53" si="14">D49*1%</f>
        <v>17293.888999999999</v>
      </c>
    </row>
    <row r="50" spans="1:37" s="8" customFormat="1" ht="17.5" customHeight="1" x14ac:dyDescent="0.35">
      <c r="B50" s="9">
        <v>3</v>
      </c>
      <c r="C50" s="4" t="s">
        <v>104</v>
      </c>
      <c r="D50" s="6">
        <v>1945521.6</v>
      </c>
      <c r="E50" s="10">
        <f t="shared" si="13"/>
        <v>1926066.3840000001</v>
      </c>
      <c r="F50" s="40">
        <f t="shared" si="14"/>
        <v>19455.216</v>
      </c>
    </row>
    <row r="51" spans="1:37" s="8" customFormat="1" ht="16.899999999999999" customHeight="1" x14ac:dyDescent="0.35">
      <c r="B51" s="9">
        <v>4</v>
      </c>
      <c r="C51" s="4" t="s">
        <v>105</v>
      </c>
      <c r="D51" s="6">
        <v>1868856</v>
      </c>
      <c r="E51" s="10">
        <f t="shared" si="13"/>
        <v>1850167.44</v>
      </c>
      <c r="F51" s="40">
        <f t="shared" si="14"/>
        <v>18688.560000000001</v>
      </c>
    </row>
    <row r="52" spans="1:37" s="8" customFormat="1" ht="15.5" x14ac:dyDescent="0.35">
      <c r="B52" s="9">
        <v>5</v>
      </c>
      <c r="C52" s="4" t="s">
        <v>106</v>
      </c>
      <c r="D52" s="6">
        <v>1599925.2</v>
      </c>
      <c r="E52" s="10">
        <f t="shared" si="13"/>
        <v>1583925.9479999999</v>
      </c>
      <c r="F52" s="40">
        <f t="shared" si="14"/>
        <v>15999.252</v>
      </c>
    </row>
    <row r="53" spans="1:37" s="8" customFormat="1" ht="15.65" customHeight="1" x14ac:dyDescent="0.35">
      <c r="B53" s="9">
        <v>6</v>
      </c>
      <c r="C53" s="4" t="s">
        <v>91</v>
      </c>
      <c r="D53" s="5">
        <v>2249149.2000000002</v>
      </c>
      <c r="E53" s="10">
        <f t="shared" si="13"/>
        <v>2226657.7080000001</v>
      </c>
      <c r="F53" s="40">
        <f t="shared" si="14"/>
        <v>22491.492000000002</v>
      </c>
      <c r="J53" s="45">
        <f>62000-43247.45</f>
        <v>18752.550000000003</v>
      </c>
    </row>
    <row r="54" spans="1:37" s="8" customFormat="1" ht="15.5" x14ac:dyDescent="0.35">
      <c r="B54" s="41"/>
      <c r="C54" s="42" t="s">
        <v>87</v>
      </c>
      <c r="D54" s="44">
        <f>SUM(D48:D53)</f>
        <v>10729726.699999999</v>
      </c>
      <c r="E54" s="21">
        <f>SUM(E48:E53)</f>
        <v>10622429.432999998</v>
      </c>
      <c r="F54" s="21">
        <f>SUM(F48:F53)</f>
        <v>107297.26699999999</v>
      </c>
    </row>
    <row r="55" spans="1:37" s="8" customFormat="1" ht="15.5" x14ac:dyDescent="0.35">
      <c r="B55" s="163" t="s">
        <v>89</v>
      </c>
      <c r="C55" s="164"/>
      <c r="D55" s="21">
        <f>D54</f>
        <v>10729726.699999999</v>
      </c>
      <c r="E55" s="21">
        <f t="shared" ref="E55:F55" si="15">E54</f>
        <v>10622429.432999998</v>
      </c>
      <c r="F55" s="21">
        <f t="shared" si="15"/>
        <v>107297.26699999999</v>
      </c>
    </row>
    <row r="56" spans="1:37" s="8" customFormat="1" ht="15.65" customHeight="1" x14ac:dyDescent="0.35">
      <c r="B56" s="155" t="s">
        <v>86</v>
      </c>
      <c r="C56" s="155"/>
      <c r="D56" s="155"/>
      <c r="E56" s="155"/>
      <c r="F56" s="155"/>
    </row>
    <row r="57" spans="1:37" s="8" customFormat="1" ht="15.5" x14ac:dyDescent="0.35">
      <c r="B57" s="167" t="s">
        <v>20</v>
      </c>
      <c r="C57" s="146" t="s">
        <v>76</v>
      </c>
      <c r="D57" s="146" t="s">
        <v>77</v>
      </c>
      <c r="E57" s="150" t="s">
        <v>78</v>
      </c>
      <c r="F57" s="150" t="s">
        <v>123</v>
      </c>
    </row>
    <row r="58" spans="1:37" s="8" customFormat="1" ht="15.5" x14ac:dyDescent="0.35">
      <c r="B58" s="167"/>
      <c r="C58" s="146"/>
      <c r="D58" s="146"/>
      <c r="E58" s="150"/>
      <c r="F58" s="150"/>
    </row>
    <row r="59" spans="1:37" s="8" customFormat="1" ht="81" customHeight="1" x14ac:dyDescent="0.35">
      <c r="B59" s="167"/>
      <c r="C59" s="146"/>
      <c r="D59" s="146"/>
      <c r="E59" s="150"/>
      <c r="F59" s="150"/>
    </row>
    <row r="60" spans="1:37" s="8" customFormat="1" ht="15.65" customHeight="1" x14ac:dyDescent="0.35">
      <c r="B60" s="9">
        <v>1</v>
      </c>
      <c r="C60" s="4" t="s">
        <v>108</v>
      </c>
      <c r="D60" s="6">
        <v>1708622.4</v>
      </c>
      <c r="E60" s="10">
        <f t="shared" ref="E60" si="16">D60-F60</f>
        <v>1691536.176</v>
      </c>
      <c r="F60" s="40">
        <f t="shared" ref="F60" si="17">D60*1%</f>
        <v>17086.223999999998</v>
      </c>
    </row>
    <row r="61" spans="1:37" s="8" customFormat="1" ht="15.65" customHeight="1" x14ac:dyDescent="0.35">
      <c r="B61" s="163" t="s">
        <v>87</v>
      </c>
      <c r="C61" s="164"/>
      <c r="D61" s="44">
        <f>SUM(D60:D60)</f>
        <v>1708622.4</v>
      </c>
      <c r="E61" s="21">
        <f>SUM(E60:E60)</f>
        <v>1691536.176</v>
      </c>
      <c r="F61" s="21">
        <f>SUM(F60:F60)</f>
        <v>17086.223999999998</v>
      </c>
    </row>
    <row r="62" spans="1:37" s="8" customFormat="1" ht="15.5" x14ac:dyDescent="0.35">
      <c r="B62" s="163" t="s">
        <v>90</v>
      </c>
      <c r="C62" s="164"/>
      <c r="D62" s="21">
        <f>D61</f>
        <v>1708622.4</v>
      </c>
      <c r="E62" s="21">
        <f t="shared" ref="E62:F62" si="18">E61</f>
        <v>1691536.176</v>
      </c>
      <c r="F62" s="21">
        <f t="shared" si="18"/>
        <v>17086.223999999998</v>
      </c>
    </row>
    <row r="63" spans="1:37" s="37" customFormat="1" ht="15.5" x14ac:dyDescent="0.35">
      <c r="A63" s="69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</row>
    <row r="64" spans="1:37" s="37" customFormat="1" ht="15.5" x14ac:dyDescent="0.35">
      <c r="A64" s="69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</row>
    <row r="65" spans="1:37" s="37" customFormat="1" ht="15.5" x14ac:dyDescent="0.35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</row>
    <row r="66" spans="1:37" s="37" customFormat="1" ht="15.5" x14ac:dyDescent="0.35">
      <c r="A66" s="69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</row>
    <row r="67" spans="1:37" s="37" customFormat="1" ht="15.5" x14ac:dyDescent="0.35">
      <c r="A67" s="69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</row>
    <row r="68" spans="1:37" s="37" customFormat="1" ht="15.5" x14ac:dyDescent="0.35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</row>
    <row r="69" spans="1:37" s="37" customFormat="1" ht="15.5" x14ac:dyDescent="0.35">
      <c r="A69" s="69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</row>
    <row r="70" spans="1:37" s="37" customFormat="1" ht="15.5" x14ac:dyDescent="0.35">
      <c r="A70" s="69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</row>
    <row r="71" spans="1:37" s="37" customFormat="1" ht="15.5" x14ac:dyDescent="0.35">
      <c r="A71" s="69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</row>
    <row r="72" spans="1:37" s="37" customFormat="1" ht="15.5" x14ac:dyDescent="0.35">
      <c r="A72" s="69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</row>
    <row r="73" spans="1:37" s="37" customFormat="1" ht="15.5" x14ac:dyDescent="0.35">
      <c r="A73" s="69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</row>
    <row r="74" spans="1:37" s="37" customFormat="1" ht="15.5" x14ac:dyDescent="0.35">
      <c r="A74" s="69"/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</row>
    <row r="75" spans="1:37" s="37" customFormat="1" ht="15.5" x14ac:dyDescent="0.35">
      <c r="A75" s="69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</row>
    <row r="76" spans="1:37" s="37" customFormat="1" ht="15.5" x14ac:dyDescent="0.35">
      <c r="A76" s="69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</row>
    <row r="77" spans="1:37" s="37" customFormat="1" ht="15.5" x14ac:dyDescent="0.35">
      <c r="A77" s="69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</row>
    <row r="78" spans="1:37" s="37" customFormat="1" ht="15.5" x14ac:dyDescent="0.35">
      <c r="A78" s="69"/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</row>
    <row r="79" spans="1:37" s="8" customFormat="1" ht="15.5" x14ac:dyDescent="0.35">
      <c r="A79" s="69"/>
      <c r="B79" s="69"/>
      <c r="C79" s="69"/>
      <c r="D79" s="69"/>
      <c r="E79" s="69"/>
      <c r="F79" s="69"/>
    </row>
    <row r="80" spans="1:37" s="8" customFormat="1" ht="15.5" x14ac:dyDescent="0.35">
      <c r="A80" s="69"/>
      <c r="B80" s="69"/>
      <c r="C80" s="69"/>
      <c r="D80" s="69"/>
      <c r="E80" s="69"/>
      <c r="F80" s="69"/>
    </row>
    <row r="81" spans="1:6" s="8" customFormat="1" ht="15.5" x14ac:dyDescent="0.35">
      <c r="B81" s="69"/>
      <c r="C81" s="69"/>
      <c r="D81" s="69"/>
      <c r="E81" s="69"/>
      <c r="F81" s="69"/>
    </row>
    <row r="82" spans="1:6" s="8" customFormat="1" ht="15.5" x14ac:dyDescent="0.35">
      <c r="B82" s="69"/>
      <c r="C82" s="69"/>
      <c r="D82" s="69"/>
      <c r="E82" s="69"/>
      <c r="F82" s="69"/>
    </row>
    <row r="83" spans="1:6" s="8" customFormat="1" ht="15.5" x14ac:dyDescent="0.35">
      <c r="B83" s="69"/>
      <c r="C83" s="69"/>
      <c r="D83" s="69"/>
      <c r="E83" s="69"/>
      <c r="F83" s="69"/>
    </row>
    <row r="84" spans="1:6" s="8" customFormat="1" ht="15.5" x14ac:dyDescent="0.35">
      <c r="B84" s="69"/>
      <c r="C84" s="69"/>
      <c r="D84" s="69"/>
      <c r="E84" s="69"/>
      <c r="F84" s="69"/>
    </row>
    <row r="85" spans="1:6" s="8" customFormat="1" ht="15.5" x14ac:dyDescent="0.35">
      <c r="B85" s="69"/>
      <c r="C85" s="69"/>
      <c r="D85" s="69"/>
      <c r="E85" s="69"/>
      <c r="F85" s="69"/>
    </row>
    <row r="86" spans="1:6" s="8" customFormat="1" ht="15.5" x14ac:dyDescent="0.35">
      <c r="B86" s="69"/>
      <c r="C86" s="69"/>
      <c r="D86" s="69"/>
      <c r="E86" s="69"/>
      <c r="F86" s="69"/>
    </row>
    <row r="87" spans="1:6" ht="15.5" x14ac:dyDescent="0.35">
      <c r="A87" s="8"/>
      <c r="B87" s="8"/>
      <c r="C87" s="8"/>
      <c r="D87" s="8"/>
      <c r="E87" s="8"/>
      <c r="F87" s="8"/>
    </row>
    <row r="88" spans="1:6" ht="15.5" x14ac:dyDescent="0.35">
      <c r="A88" s="8"/>
      <c r="B88" s="8"/>
      <c r="C88" s="8"/>
      <c r="D88" s="8"/>
      <c r="E88" s="8"/>
      <c r="F88" s="8"/>
    </row>
    <row r="89" spans="1:6" ht="15.5" x14ac:dyDescent="0.35">
      <c r="B89" s="8"/>
      <c r="C89" s="8"/>
      <c r="D89" s="8"/>
      <c r="E89" s="8"/>
      <c r="F89" s="8"/>
    </row>
    <row r="90" spans="1:6" ht="15.5" x14ac:dyDescent="0.35">
      <c r="B90" s="8"/>
      <c r="C90" s="8"/>
      <c r="D90" s="8"/>
      <c r="E90" s="8"/>
      <c r="F90" s="8"/>
    </row>
    <row r="91" spans="1:6" ht="15.5" x14ac:dyDescent="0.35">
      <c r="B91" s="8"/>
      <c r="C91" s="8"/>
      <c r="D91" s="8"/>
      <c r="E91" s="8"/>
      <c r="F91" s="8"/>
    </row>
    <row r="92" spans="1:6" ht="15.5" x14ac:dyDescent="0.35">
      <c r="B92" s="8"/>
      <c r="C92" s="8"/>
      <c r="D92" s="8"/>
      <c r="E92" s="8"/>
      <c r="F92" s="8"/>
    </row>
    <row r="93" spans="1:6" ht="15.5" x14ac:dyDescent="0.35">
      <c r="B93" s="8"/>
      <c r="C93" s="8"/>
      <c r="D93" s="8"/>
      <c r="E93" s="8"/>
      <c r="F93" s="8"/>
    </row>
    <row r="94" spans="1:6" ht="15.5" x14ac:dyDescent="0.35">
      <c r="B94" s="8"/>
      <c r="C94" s="8"/>
      <c r="D94" s="8"/>
      <c r="E94" s="8"/>
      <c r="F94" s="8"/>
    </row>
  </sheetData>
  <mergeCells count="42">
    <mergeCell ref="B62:C62"/>
    <mergeCell ref="B44:F44"/>
    <mergeCell ref="E45:E47"/>
    <mergeCell ref="F45:F47"/>
    <mergeCell ref="B42:C42"/>
    <mergeCell ref="B43:C43"/>
    <mergeCell ref="B61:C61"/>
    <mergeCell ref="B57:B59"/>
    <mergeCell ref="C57:C59"/>
    <mergeCell ref="D57:D59"/>
    <mergeCell ref="E57:E59"/>
    <mergeCell ref="F57:F59"/>
    <mergeCell ref="D2:F2"/>
    <mergeCell ref="B19:F19"/>
    <mergeCell ref="B11:F11"/>
    <mergeCell ref="B15:F15"/>
    <mergeCell ref="B16:B18"/>
    <mergeCell ref="D8:D10"/>
    <mergeCell ref="F8:F10"/>
    <mergeCell ref="B6:F6"/>
    <mergeCell ref="D4:F4"/>
    <mergeCell ref="B7:F7"/>
    <mergeCell ref="B8:B10"/>
    <mergeCell ref="C8:C10"/>
    <mergeCell ref="E8:E10"/>
    <mergeCell ref="C16:C18"/>
    <mergeCell ref="D16:D18"/>
    <mergeCell ref="E16:E18"/>
    <mergeCell ref="B24:C24"/>
    <mergeCell ref="F16:F18"/>
    <mergeCell ref="B25:F25"/>
    <mergeCell ref="D3:F3"/>
    <mergeCell ref="B56:F56"/>
    <mergeCell ref="B55:C55"/>
    <mergeCell ref="B14:C14"/>
    <mergeCell ref="B45:B47"/>
    <mergeCell ref="C45:C47"/>
    <mergeCell ref="D45:D47"/>
    <mergeCell ref="B28:C28"/>
    <mergeCell ref="B29:C29"/>
    <mergeCell ref="B30:F30"/>
    <mergeCell ref="D5:F5"/>
  </mergeCells>
  <pageMargins left="0.70866141732283472" right="0.5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Приложение3</vt:lpstr>
      <vt:lpstr>Приложение2</vt:lpstr>
      <vt:lpstr>Приложение1</vt:lpstr>
      <vt:lpstr>Приложение9</vt:lpstr>
      <vt:lpstr>приложение10-1ппрограмма</vt:lpstr>
      <vt:lpstr>приложение11-2пподпрограмма</vt:lpstr>
      <vt:lpstr>Лист1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Lux</dc:creator>
  <cp:lastModifiedBy>EvstifeevaEA</cp:lastModifiedBy>
  <cp:lastPrinted>2023-12-26T01:09:12Z</cp:lastPrinted>
  <dcterms:created xsi:type="dcterms:W3CDTF">2020-02-17T03:43:46Z</dcterms:created>
  <dcterms:modified xsi:type="dcterms:W3CDTF">2023-12-26T05:08:36Z</dcterms:modified>
</cp:coreProperties>
</file>